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/>
  <bookViews>
    <workbookView xWindow="0" yWindow="0" windowWidth="28800" windowHeight="11835" tabRatio="860" activeTab="1"/>
  </bookViews>
  <sheets>
    <sheet name="B5a" sheetId="80" r:id="rId1"/>
    <sheet name="B5b" sheetId="78" r:id="rId2"/>
    <sheet name="Codes" sheetId="2" state="hidden" r:id="rId3"/>
  </sheets>
  <definedNames>
    <definedName name="_xlnm.Print_Area" localSheetId="0">B5a!$A$1:$L$55</definedName>
    <definedName name="_xlnm.Print_Area" localSheetId="1">B5b!$A$1:$M$60</definedName>
    <definedName name="_xlnm.Print_Titles" localSheetId="0">B5a!$1:$3</definedName>
    <definedName name="_xlnm.Print_Titles" localSheetId="1">B5b!$1:$3</definedName>
  </definedNames>
  <calcPr calcId="145621"/>
</workbook>
</file>

<file path=xl/calcChain.xml><?xml version="1.0" encoding="utf-8"?>
<calcChain xmlns="http://schemas.openxmlformats.org/spreadsheetml/2006/main">
  <c r="C80" i="78" l="1"/>
  <c r="C79" i="78"/>
  <c r="H52" i="80" l="1"/>
  <c r="H20" i="80"/>
  <c r="H36" i="80"/>
  <c r="I51" i="80"/>
  <c r="J51" i="80" s="1"/>
  <c r="K51" i="80" s="1"/>
  <c r="I50" i="80"/>
  <c r="J50" i="80" s="1"/>
  <c r="K50" i="80" s="1"/>
  <c r="I49" i="80"/>
  <c r="J49" i="80" s="1"/>
  <c r="K49" i="80" s="1"/>
  <c r="I48" i="80"/>
  <c r="J48" i="80" s="1"/>
  <c r="K48" i="80" s="1"/>
  <c r="I47" i="80"/>
  <c r="J47" i="80" s="1"/>
  <c r="K47" i="80" s="1"/>
  <c r="I46" i="80"/>
  <c r="J46" i="80" s="1"/>
  <c r="K46" i="80" s="1"/>
  <c r="I45" i="80"/>
  <c r="J45" i="80" s="1"/>
  <c r="K45" i="80" s="1"/>
  <c r="I44" i="80"/>
  <c r="J44" i="80" s="1"/>
  <c r="K44" i="80" s="1"/>
  <c r="I35" i="80"/>
  <c r="J35" i="80" s="1"/>
  <c r="K35" i="80" s="1"/>
  <c r="I34" i="80"/>
  <c r="J34" i="80" s="1"/>
  <c r="K34" i="80" s="1"/>
  <c r="I33" i="80"/>
  <c r="J33" i="80" s="1"/>
  <c r="K33" i="80" s="1"/>
  <c r="I32" i="80"/>
  <c r="J32" i="80" s="1"/>
  <c r="K32" i="80" s="1"/>
  <c r="I31" i="80"/>
  <c r="J31" i="80" s="1"/>
  <c r="K31" i="80" s="1"/>
  <c r="I30" i="80"/>
  <c r="J30" i="80" s="1"/>
  <c r="K30" i="80" s="1"/>
  <c r="I29" i="80"/>
  <c r="J29" i="80" s="1"/>
  <c r="K29" i="80" s="1"/>
  <c r="I28" i="80"/>
  <c r="J28" i="80" s="1"/>
  <c r="K28" i="80" s="1"/>
  <c r="I19" i="80"/>
  <c r="J19" i="80" s="1"/>
  <c r="I18" i="80"/>
  <c r="J18" i="80" s="1"/>
  <c r="K18" i="80" s="1"/>
  <c r="I17" i="80"/>
  <c r="J17" i="80" s="1"/>
  <c r="I16" i="80"/>
  <c r="J16" i="80" s="1"/>
  <c r="K16" i="80" s="1"/>
  <c r="I15" i="80"/>
  <c r="J15" i="80" s="1"/>
  <c r="K15" i="80" s="1"/>
  <c r="I14" i="80"/>
  <c r="J14" i="80" s="1"/>
  <c r="K14" i="80" s="1"/>
  <c r="I13" i="80"/>
  <c r="J13" i="80" s="1"/>
  <c r="K13" i="80" s="1"/>
  <c r="I12" i="80"/>
  <c r="J12" i="80" s="1"/>
  <c r="K12" i="80" s="1"/>
  <c r="J20" i="80" l="1"/>
  <c r="I23" i="80" s="1"/>
  <c r="K36" i="80"/>
  <c r="I38" i="80" s="1"/>
  <c r="K52" i="80"/>
  <c r="I54" i="80" s="1"/>
  <c r="J52" i="80"/>
  <c r="I55" i="80" s="1"/>
  <c r="J36" i="80"/>
  <c r="I39" i="80" s="1"/>
  <c r="K19" i="80"/>
  <c r="K17" i="80"/>
  <c r="K20" i="80" s="1"/>
  <c r="I22" i="80" s="1"/>
  <c r="H22" i="78"/>
  <c r="I21" i="78"/>
  <c r="J21" i="78" s="1"/>
  <c r="K21" i="78" s="1"/>
  <c r="I20" i="78"/>
  <c r="J20" i="78" s="1"/>
  <c r="K20" i="78" s="1"/>
  <c r="I19" i="78"/>
  <c r="J19" i="78" s="1"/>
  <c r="K19" i="78" s="1"/>
  <c r="I18" i="78"/>
  <c r="J18" i="78" s="1"/>
  <c r="K18" i="78" s="1"/>
  <c r="I17" i="78"/>
  <c r="J17" i="78" s="1"/>
  <c r="K17" i="78" s="1"/>
  <c r="I16" i="78"/>
  <c r="J16" i="78" s="1"/>
  <c r="K16" i="78" s="1"/>
  <c r="I15" i="78"/>
  <c r="J15" i="78" s="1"/>
  <c r="K15" i="78" s="1"/>
  <c r="I14" i="78"/>
  <c r="J14" i="78" s="1"/>
  <c r="K14" i="78" s="1"/>
  <c r="J22" i="78" l="1"/>
  <c r="E24" i="78" l="1"/>
  <c r="G56" i="78" s="1"/>
  <c r="K22" i="78"/>
  <c r="E25" i="78" s="1"/>
</calcChain>
</file>

<file path=xl/sharedStrings.xml><?xml version="1.0" encoding="utf-8"?>
<sst xmlns="http://schemas.openxmlformats.org/spreadsheetml/2006/main" count="173" uniqueCount="98">
  <si>
    <t>Gemeinde</t>
  </si>
  <si>
    <t>Objekt</t>
  </si>
  <si>
    <t>Bauherr</t>
  </si>
  <si>
    <t>Architekt</t>
  </si>
  <si>
    <t>Fachplaner</t>
  </si>
  <si>
    <t>Nr.</t>
  </si>
  <si>
    <t>Art der Fläche bzw. Entwässerung</t>
  </si>
  <si>
    <t>[-]</t>
  </si>
  <si>
    <t>[l/s]</t>
  </si>
  <si>
    <t>Fläche</t>
  </si>
  <si>
    <t>Hartbeläge undurchlässig</t>
  </si>
  <si>
    <t>Kiesbelag</t>
  </si>
  <si>
    <t>Pflaster mit Fugenverschluss</t>
  </si>
  <si>
    <t>Plaster mit normalen Sandfugen</t>
  </si>
  <si>
    <t xml:space="preserve">Pflaster mit Sickersteinen </t>
  </si>
  <si>
    <t>Pflaster mit Rasengittersteinen</t>
  </si>
  <si>
    <t>Schräg- u. Flachdächer befestigt</t>
  </si>
  <si>
    <t>Flachdach bekiest ohne Retention</t>
  </si>
  <si>
    <t>Flachdach bekiest mit Retention</t>
  </si>
  <si>
    <t>Flachdach humusiert (d &gt; 50 cm)</t>
  </si>
  <si>
    <t>Flachdach humusiert (d = 25-50 cm)</t>
  </si>
  <si>
    <t>Flachdach humusiert (d = 10-25 cm)</t>
  </si>
  <si>
    <t>Flachdach humusiert (d &lt; 10 cm)</t>
  </si>
  <si>
    <t>Hartbeläge durchlässig (Sickerbelag)</t>
  </si>
  <si>
    <t>Pflaster mit Splitt-/Rasenfugen</t>
  </si>
  <si>
    <t>Gartenplatten mit Splitt- / Sandfugen</t>
  </si>
  <si>
    <t>Parkanlagen und Vegetationsschichten</t>
  </si>
  <si>
    <t>Wiese, Acker</t>
  </si>
  <si>
    <t>Bestockte Flächen</t>
  </si>
  <si>
    <t>Gewässer</t>
  </si>
  <si>
    <t>Abflussbeiwert</t>
  </si>
  <si>
    <t>RW</t>
  </si>
  <si>
    <t>Total</t>
  </si>
  <si>
    <t>Entwässerungssystem</t>
  </si>
  <si>
    <t>Mischsystem</t>
  </si>
  <si>
    <t>Trennsystem</t>
  </si>
  <si>
    <t>Mod. Mischsystem</t>
  </si>
  <si>
    <t>Teil-Trennsystem</t>
  </si>
  <si>
    <t>MW</t>
  </si>
  <si>
    <t>Liegenschaftsentwässerung</t>
  </si>
  <si>
    <r>
      <t>F</t>
    </r>
    <r>
      <rPr>
        <vertAlign val="subscript"/>
        <sz val="9"/>
        <rFont val="Calibri"/>
        <family val="2"/>
      </rPr>
      <t>red</t>
    </r>
  </si>
  <si>
    <r>
      <t>[m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>]</t>
    </r>
  </si>
  <si>
    <t>Teilfläche</t>
  </si>
  <si>
    <t>[ha]</t>
  </si>
  <si>
    <t>spezifisches Retentionsionsvolumen iR</t>
  </si>
  <si>
    <t>aus Graphik</t>
  </si>
  <si>
    <r>
      <t>[m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/ha]</t>
    </r>
  </si>
  <si>
    <r>
      <t>[m</t>
    </r>
    <r>
      <rPr>
        <vertAlign val="superscript"/>
        <sz val="10"/>
        <color rgb="FFFF0000"/>
        <rFont val="Calibri"/>
        <family val="2"/>
      </rPr>
      <t>3</t>
    </r>
    <r>
      <rPr>
        <sz val="10"/>
        <color rgb="FFFF0000"/>
        <rFont val="Calibri"/>
        <family val="2"/>
      </rPr>
      <t>]</t>
    </r>
  </si>
  <si>
    <t>Bemerkung:</t>
  </si>
  <si>
    <t>Das berechnete Retentionsvolumen IR gilt bei Verwendung eines speziellen Drosselorgans (Wirbeldrossel, Doppelblenden-Drossel, etc.). Bei der Verwendung einer einfachen Lochblende muss das rechnerisch ermittelte Retentionsvolumen IR verdoppelt werden!</t>
  </si>
  <si>
    <t>[l/s ha]</t>
  </si>
  <si>
    <t>bei Schnittpunkt mit Kurve horizontale Linie eintragen und entsprechendes spezifisches Retentionsvolumen</t>
  </si>
  <si>
    <t>aus linker Skala herauslesen</t>
  </si>
  <si>
    <t>Parzellen-Nr.:</t>
  </si>
  <si>
    <t>Ermittlung Retentionsvolumen</t>
  </si>
  <si>
    <r>
      <rPr>
        <b/>
        <sz val="9"/>
        <rFont val="Calibri"/>
        <family val="2"/>
      </rPr>
      <t>Abb. 1</t>
    </r>
    <r>
      <rPr>
        <sz val="9"/>
        <rFont val="Calibri"/>
        <family val="2"/>
      </rPr>
      <t>:  Diagramm zur Bemessung  des erforderlichen Regenrückhaltevolumens bei gegebener maximal zulässiger spezifischer
               Abfluss- bzw. Einleitmenge q</t>
    </r>
    <r>
      <rPr>
        <vertAlign val="subscript"/>
        <sz val="9"/>
        <rFont val="Calibri"/>
        <family val="2"/>
      </rPr>
      <t xml:space="preserve">ab </t>
    </r>
    <r>
      <rPr>
        <sz val="9"/>
        <rFont val="Calibri"/>
        <family val="2"/>
      </rPr>
      <t>für Liechtenstein (Jährlichkeit z = 10)</t>
    </r>
  </si>
  <si>
    <t>Schmutz- und Regenwasser im gleichen Kanal</t>
  </si>
  <si>
    <t>Schmutz- und Regenwasser in getrenntem Kanal</t>
  </si>
  <si>
    <t>Mischsystem mit Versickerung</t>
  </si>
  <si>
    <t>Trennsystem mit verschmutztem RW in MW</t>
  </si>
  <si>
    <t>Art</t>
  </si>
  <si>
    <t>DW</t>
  </si>
  <si>
    <t>PW</t>
  </si>
  <si>
    <r>
      <rPr>
        <sz val="9"/>
        <rFont val="Symbol"/>
        <family val="1"/>
        <charset val="2"/>
      </rPr>
      <t>y</t>
    </r>
    <r>
      <rPr>
        <vertAlign val="subscript"/>
        <sz val="9"/>
        <rFont val="Calibri"/>
        <family val="2"/>
      </rPr>
      <t>H</t>
    </r>
  </si>
  <si>
    <r>
      <t>F</t>
    </r>
    <r>
      <rPr>
        <vertAlign val="subscript"/>
        <sz val="9"/>
        <rFont val="Calibri"/>
        <family val="2"/>
      </rPr>
      <t>red,R</t>
    </r>
  </si>
  <si>
    <t>Ableitung in Retention</t>
  </si>
  <si>
    <t>gedrosselter Abfluss</t>
  </si>
  <si>
    <t>Retentionsanlage-Nr.</t>
  </si>
  <si>
    <t>reduzierte Fläche</t>
  </si>
  <si>
    <r>
      <t>Q</t>
    </r>
    <r>
      <rPr>
        <vertAlign val="subscript"/>
        <sz val="10"/>
        <color theme="1"/>
        <rFont val="Calibri"/>
        <family val="2"/>
      </rPr>
      <t>ab</t>
    </r>
    <r>
      <rPr>
        <sz val="10"/>
        <color theme="1"/>
        <rFont val="Calibri"/>
        <family val="2"/>
      </rPr>
      <t xml:space="preserve"> = F</t>
    </r>
    <r>
      <rPr>
        <vertAlign val="subscript"/>
        <sz val="10"/>
        <color theme="1"/>
        <rFont val="Calibri"/>
        <family val="2"/>
      </rPr>
      <t>red,R,Total</t>
    </r>
    <r>
      <rPr>
        <sz val="10"/>
        <color theme="1"/>
        <rFont val="Calibri"/>
        <family val="2"/>
      </rPr>
      <t xml:space="preserve"> * 0.025 l/s m</t>
    </r>
    <r>
      <rPr>
        <vertAlign val="superscript"/>
        <sz val="10"/>
        <color theme="1"/>
        <rFont val="Calibri"/>
        <family val="2"/>
      </rPr>
      <t>2</t>
    </r>
  </si>
  <si>
    <r>
      <t>F</t>
    </r>
    <r>
      <rPr>
        <vertAlign val="subscript"/>
        <sz val="10"/>
        <color theme="1"/>
        <rFont val="Calibri"/>
        <family val="2"/>
      </rPr>
      <t>red,Total</t>
    </r>
  </si>
  <si>
    <r>
      <t>Q</t>
    </r>
    <r>
      <rPr>
        <vertAlign val="subscript"/>
        <sz val="10"/>
        <color theme="1"/>
        <rFont val="Calibri"/>
        <family val="2"/>
      </rPr>
      <t>ab</t>
    </r>
  </si>
  <si>
    <r>
      <t>F</t>
    </r>
    <r>
      <rPr>
        <vertAlign val="subscript"/>
        <sz val="10"/>
        <color theme="1"/>
        <rFont val="Calibri"/>
        <family val="2"/>
      </rPr>
      <t>red,R</t>
    </r>
    <r>
      <rPr>
        <sz val="10"/>
        <color theme="1"/>
        <rFont val="Calibri"/>
        <family val="2"/>
      </rPr>
      <t xml:space="preserve"> = F</t>
    </r>
    <r>
      <rPr>
        <vertAlign val="subscript"/>
        <sz val="10"/>
        <color theme="1"/>
        <rFont val="Calibri"/>
        <family val="2"/>
      </rPr>
      <t>red</t>
    </r>
    <r>
      <rPr>
        <sz val="10"/>
        <color theme="1"/>
        <rFont val="Calibri"/>
        <family val="2"/>
      </rPr>
      <t xml:space="preserve"> * f</t>
    </r>
    <r>
      <rPr>
        <vertAlign val="subscript"/>
        <sz val="10"/>
        <color theme="1"/>
        <rFont val="Calibri"/>
        <family val="2"/>
      </rPr>
      <t>R</t>
    </r>
  </si>
  <si>
    <r>
      <t>Reduktionsfaktor:              f</t>
    </r>
    <r>
      <rPr>
        <b/>
        <vertAlign val="subscript"/>
        <sz val="9"/>
        <rFont val="Calibri"/>
        <family val="2"/>
      </rPr>
      <t>R</t>
    </r>
    <r>
      <rPr>
        <b/>
        <sz val="9"/>
        <rFont val="Calibri"/>
        <family val="2"/>
      </rPr>
      <t xml:space="preserve"> =</t>
    </r>
  </si>
  <si>
    <t>1.</t>
  </si>
  <si>
    <t>2.</t>
  </si>
  <si>
    <r>
      <t>Notwendiges Retentionsvolumen V</t>
    </r>
    <r>
      <rPr>
        <b/>
        <vertAlign val="subscript"/>
        <sz val="9"/>
        <color rgb="FFFF0000"/>
        <rFont val="Calibri"/>
        <family val="2"/>
      </rPr>
      <t>R</t>
    </r>
  </si>
  <si>
    <r>
      <t>i</t>
    </r>
    <r>
      <rPr>
        <vertAlign val="subscript"/>
        <sz val="10"/>
        <color rgb="FFFF0000"/>
        <rFont val="Calibri"/>
        <family val="2"/>
      </rPr>
      <t>R</t>
    </r>
    <r>
      <rPr>
        <sz val="10"/>
        <color rgb="FFFF0000"/>
        <rFont val="Calibri"/>
        <family val="2"/>
      </rPr>
      <t xml:space="preserve"> x F</t>
    </r>
    <r>
      <rPr>
        <vertAlign val="subscript"/>
        <sz val="10"/>
        <color rgb="FFFF0000"/>
        <rFont val="Calibri"/>
        <family val="2"/>
      </rPr>
      <t>red,Total</t>
    </r>
  </si>
  <si>
    <t>Werte aus Beilage B2 übernehmen</t>
  </si>
  <si>
    <t>Ableitung in Retention Nr. 1</t>
  </si>
  <si>
    <r>
      <t>gedrosselter Abfluss  Q</t>
    </r>
    <r>
      <rPr>
        <vertAlign val="subscript"/>
        <sz val="10"/>
        <color theme="1"/>
        <rFont val="Calibri"/>
        <family val="2"/>
      </rPr>
      <t>ab</t>
    </r>
    <r>
      <rPr>
        <sz val="10"/>
        <color theme="1"/>
        <rFont val="Calibri"/>
        <family val="2"/>
      </rPr>
      <t xml:space="preserve"> =</t>
    </r>
  </si>
  <si>
    <r>
      <t>[m</t>
    </r>
    <r>
      <rPr>
        <b/>
        <vertAlign val="superscript"/>
        <sz val="10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]</t>
    </r>
  </si>
  <si>
    <t>Ableitung in Retention Nr. 2</t>
  </si>
  <si>
    <t>Ableitung in Retention Nr. 3</t>
  </si>
  <si>
    <r>
      <t>q</t>
    </r>
    <r>
      <rPr>
        <i/>
        <vertAlign val="subscript"/>
        <sz val="10"/>
        <rFont val="Calibri"/>
        <family val="2"/>
      </rPr>
      <t>ab</t>
    </r>
    <r>
      <rPr>
        <i/>
        <sz val="10"/>
        <rFont val="Calibri"/>
        <family val="2"/>
      </rPr>
      <t xml:space="preserve"> = Q</t>
    </r>
    <r>
      <rPr>
        <i/>
        <vertAlign val="subscript"/>
        <sz val="10"/>
        <rFont val="Calibri"/>
        <family val="2"/>
      </rPr>
      <t>ab</t>
    </r>
    <r>
      <rPr>
        <i/>
        <sz val="10"/>
        <rFont val="Calibri"/>
        <family val="2"/>
      </rPr>
      <t xml:space="preserve"> / </t>
    </r>
    <r>
      <rPr>
        <i/>
        <sz val="10"/>
        <rFont val="Symbol"/>
        <family val="1"/>
        <charset val="2"/>
      </rPr>
      <t>S</t>
    </r>
    <r>
      <rPr>
        <i/>
        <sz val="10"/>
        <rFont val="Calibri"/>
        <family val="2"/>
      </rPr>
      <t>F</t>
    </r>
    <r>
      <rPr>
        <i/>
        <vertAlign val="subscript"/>
        <sz val="10"/>
        <rFont val="Calibri"/>
        <family val="2"/>
      </rPr>
      <t>red</t>
    </r>
    <r>
      <rPr>
        <i/>
        <sz val="10"/>
        <rFont val="Calibri"/>
        <family val="2"/>
      </rPr>
      <t xml:space="preserve"> =</t>
    </r>
  </si>
  <si>
    <r>
      <t>l/s ha  in untere Skala als vertikale Linie eintragen</t>
    </r>
    <r>
      <rPr>
        <i/>
        <sz val="10"/>
        <color rgb="FFFF0000"/>
        <rFont val="Calibri"/>
        <family val="2"/>
      </rPr>
      <t/>
    </r>
  </si>
  <si>
    <t>B5a</t>
  </si>
  <si>
    <t>B5b</t>
  </si>
  <si>
    <r>
      <t>erf. Retentionsvolumen V</t>
    </r>
    <r>
      <rPr>
        <b/>
        <vertAlign val="subscript"/>
        <sz val="10"/>
        <color theme="1"/>
        <rFont val="Calibri"/>
        <family val="2"/>
      </rPr>
      <t>R</t>
    </r>
    <r>
      <rPr>
        <b/>
        <sz val="10"/>
        <color theme="1"/>
        <rFont val="Calibri"/>
        <family val="2"/>
      </rPr>
      <t xml:space="preserve"> =</t>
    </r>
  </si>
  <si>
    <r>
      <t>Q</t>
    </r>
    <r>
      <rPr>
        <vertAlign val="subscript"/>
        <sz val="8"/>
        <color theme="1"/>
        <rFont val="Calibri"/>
        <family val="2"/>
      </rPr>
      <t>ab</t>
    </r>
    <r>
      <rPr>
        <sz val="8"/>
        <color theme="1"/>
        <rFont val="Calibri"/>
        <family val="2"/>
      </rPr>
      <t xml:space="preserve"> = F</t>
    </r>
    <r>
      <rPr>
        <vertAlign val="subscript"/>
        <sz val="8"/>
        <color theme="1"/>
        <rFont val="Calibri"/>
        <family val="2"/>
      </rPr>
      <t>red,R,Total</t>
    </r>
    <r>
      <rPr>
        <sz val="8"/>
        <color theme="1"/>
        <rFont val="Calibri"/>
        <family val="2"/>
      </rPr>
      <t xml:space="preserve"> * 0.025 l/s m</t>
    </r>
    <r>
      <rPr>
        <vertAlign val="superscript"/>
        <sz val="8"/>
        <color theme="1"/>
        <rFont val="Calibri"/>
        <family val="2"/>
      </rPr>
      <t>2</t>
    </r>
  </si>
  <si>
    <r>
      <t>Q</t>
    </r>
    <r>
      <rPr>
        <vertAlign val="subscript"/>
        <sz val="9"/>
        <color theme="1"/>
        <rFont val="Calibri"/>
        <family val="2"/>
      </rPr>
      <t>ab</t>
    </r>
    <r>
      <rPr>
        <sz val="9"/>
        <color theme="1"/>
        <rFont val="Calibri"/>
        <family val="2"/>
      </rPr>
      <t xml:space="preserve"> = F</t>
    </r>
    <r>
      <rPr>
        <vertAlign val="subscript"/>
        <sz val="9"/>
        <color theme="1"/>
        <rFont val="Calibri"/>
        <family val="2"/>
      </rPr>
      <t>red,R,Total</t>
    </r>
    <r>
      <rPr>
        <sz val="9"/>
        <color theme="1"/>
        <rFont val="Calibri"/>
        <family val="2"/>
      </rPr>
      <t xml:space="preserve"> * 0.025 l/s m</t>
    </r>
    <r>
      <rPr>
        <vertAlign val="superscript"/>
        <sz val="9"/>
        <color theme="1"/>
        <rFont val="Calibri"/>
        <family val="2"/>
      </rPr>
      <t>2</t>
    </r>
  </si>
  <si>
    <r>
      <t>F</t>
    </r>
    <r>
      <rPr>
        <vertAlign val="subscript"/>
        <sz val="8"/>
        <color theme="1"/>
        <rFont val="Calibri"/>
        <family val="2"/>
      </rPr>
      <t>red,R</t>
    </r>
    <r>
      <rPr>
        <sz val="8"/>
        <color theme="1"/>
        <rFont val="Calibri"/>
        <family val="2"/>
      </rPr>
      <t xml:space="preserve"> = F</t>
    </r>
    <r>
      <rPr>
        <vertAlign val="subscript"/>
        <sz val="8"/>
        <color theme="1"/>
        <rFont val="Calibri"/>
        <family val="2"/>
      </rPr>
      <t>red</t>
    </r>
    <r>
      <rPr>
        <sz val="8"/>
        <color theme="1"/>
        <rFont val="Calibri"/>
        <family val="2"/>
      </rPr>
      <t xml:space="preserve"> * f</t>
    </r>
    <r>
      <rPr>
        <vertAlign val="subscript"/>
        <sz val="8"/>
        <color theme="1"/>
        <rFont val="Calibri"/>
        <family val="2"/>
      </rPr>
      <t>R</t>
    </r>
  </si>
  <si>
    <r>
      <t>f</t>
    </r>
    <r>
      <rPr>
        <vertAlign val="subscript"/>
        <sz val="8"/>
        <color theme="1"/>
        <rFont val="Calibri"/>
        <family val="2"/>
      </rPr>
      <t>R</t>
    </r>
    <r>
      <rPr>
        <sz val="8"/>
        <color theme="1"/>
        <rFont val="Calibri"/>
        <family val="2"/>
      </rPr>
      <t xml:space="preserve"> in Beilage B2 übertragen</t>
    </r>
  </si>
  <si>
    <t>qab</t>
  </si>
  <si>
    <t>iR</t>
  </si>
  <si>
    <t>[m3/ha]</t>
  </si>
  <si>
    <t>Passwort für Zellschutz</t>
  </si>
  <si>
    <t>azv$2016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</si>
</sst>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"/>
    <numFmt numFmtId="165" formatCode="#,##0.0000"/>
  </numFmts>
  <fonts count="5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Zwo-Alt w-2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Zwo-Alt w-2"/>
      <family val="3"/>
    </font>
    <font>
      <sz val="9"/>
      <name val="Calibri"/>
      <family val="2"/>
      <scheme val="minor"/>
    </font>
    <font>
      <b/>
      <sz val="11"/>
      <color theme="1"/>
      <name val="Zwo-Alt w-2"/>
      <family val="3"/>
    </font>
    <font>
      <sz val="10"/>
      <name val="Calibri"/>
      <family val="2"/>
    </font>
    <font>
      <i/>
      <sz val="1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name val="Calibri"/>
      <family val="2"/>
    </font>
    <font>
      <sz val="10"/>
      <color rgb="FF0070C0"/>
      <name val="Calibri"/>
      <family val="2"/>
    </font>
    <font>
      <b/>
      <sz val="9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4"/>
      <name val="Calibri"/>
      <family val="2"/>
    </font>
    <font>
      <vertAlign val="subscript"/>
      <sz val="9"/>
      <color theme="1"/>
      <name val="Calibri"/>
      <family val="2"/>
    </font>
    <font>
      <vertAlign val="superscript"/>
      <sz val="9"/>
      <color theme="1"/>
      <name val="Calibri"/>
      <family val="2"/>
    </font>
    <font>
      <sz val="10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7"/>
      <name val="Calibri"/>
      <family val="2"/>
    </font>
    <font>
      <sz val="8"/>
      <name val="Calibri"/>
      <family val="2"/>
      <scheme val="minor"/>
    </font>
    <font>
      <sz val="9"/>
      <name val="Calibri"/>
      <family val="2"/>
    </font>
    <font>
      <vertAlign val="superscript"/>
      <sz val="10"/>
      <name val="Calibri"/>
      <family val="2"/>
    </font>
    <font>
      <vertAlign val="subscript"/>
      <sz val="9"/>
      <name val="Calibri"/>
      <family val="2"/>
    </font>
    <font>
      <vertAlign val="superscript"/>
      <sz val="9"/>
      <name val="Calibri"/>
      <family val="2"/>
    </font>
    <font>
      <i/>
      <sz val="8"/>
      <name val="Calibri"/>
      <family val="2"/>
    </font>
    <font>
      <i/>
      <vertAlign val="subscript"/>
      <sz val="10"/>
      <name val="Calibri"/>
      <family val="2"/>
    </font>
    <font>
      <vertAlign val="subscript"/>
      <sz val="10"/>
      <color rgb="FFFF0000"/>
      <name val="Calibri"/>
      <family val="2"/>
    </font>
    <font>
      <vertAlign val="superscript"/>
      <sz val="10"/>
      <color rgb="FFFF0000"/>
      <name val="Calibri"/>
      <family val="2"/>
    </font>
    <font>
      <vertAlign val="superscript"/>
      <sz val="10"/>
      <color theme="1"/>
      <name val="Calibri"/>
      <family val="2"/>
    </font>
    <font>
      <b/>
      <vertAlign val="superscript"/>
      <sz val="10"/>
      <color theme="1"/>
      <name val="Calibri"/>
      <family val="2"/>
    </font>
    <font>
      <b/>
      <vertAlign val="subscript"/>
      <sz val="9"/>
      <name val="Calibri"/>
      <family val="2"/>
    </font>
    <font>
      <b/>
      <sz val="9"/>
      <color rgb="FFFF0000"/>
      <name val="Calibri"/>
      <family val="2"/>
    </font>
    <font>
      <i/>
      <sz val="9"/>
      <name val="Calibri"/>
      <family val="2"/>
    </font>
    <font>
      <sz val="9"/>
      <name val="Symbol"/>
      <family val="1"/>
      <charset val="2"/>
    </font>
    <font>
      <vertAlign val="subscript"/>
      <sz val="10"/>
      <color theme="1"/>
      <name val="Calibri"/>
      <family val="2"/>
    </font>
    <font>
      <i/>
      <sz val="10"/>
      <color rgb="FFFF0000"/>
      <name val="Calibri"/>
      <family val="2"/>
    </font>
    <font>
      <b/>
      <vertAlign val="subscript"/>
      <sz val="9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vertAlign val="subscript"/>
      <sz val="10"/>
      <color theme="1"/>
      <name val="Calibri"/>
      <family val="2"/>
    </font>
    <font>
      <i/>
      <sz val="10"/>
      <name val="Symbol"/>
      <family val="1"/>
      <charset val="2"/>
    </font>
    <font>
      <vertAlign val="subscript"/>
      <sz val="8"/>
      <color theme="1"/>
      <name val="Calibri"/>
      <family val="2"/>
    </font>
    <font>
      <vertAlign val="superscript"/>
      <sz val="8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2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5">
    <xf numFmtId="0" fontId="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43" fontId="9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1" fillId="0" borderId="0"/>
  </cellStyleXfs>
  <cellXfs count="109">
    <xf numFmtId="0" fontId="0" fillId="0" borderId="0" xfId="0"/>
    <xf numFmtId="0" fontId="10" fillId="0" borderId="0" xfId="0" applyFont="1" applyBorder="1"/>
    <xf numFmtId="0" fontId="7" fillId="0" borderId="0" xfId="0" applyFont="1" applyBorder="1"/>
    <xf numFmtId="0" fontId="12" fillId="2" borderId="0" xfId="0" applyFont="1" applyFill="1" applyBorder="1"/>
    <xf numFmtId="0" fontId="7" fillId="2" borderId="0" xfId="0" applyFont="1" applyFill="1" applyBorder="1"/>
    <xf numFmtId="2" fontId="11" fillId="0" borderId="0" xfId="2" applyNumberFormat="1" applyFont="1" applyBorder="1" applyAlignment="1">
      <alignment horizontal="center" vertical="center"/>
    </xf>
    <xf numFmtId="2" fontId="7" fillId="0" borderId="0" xfId="0" applyNumberFormat="1" applyFont="1" applyBorder="1"/>
    <xf numFmtId="0" fontId="7" fillId="2" borderId="0" xfId="0" applyFont="1" applyFill="1" applyBorder="1" applyAlignment="1">
      <alignment horizontal="right"/>
    </xf>
    <xf numFmtId="0" fontId="15" fillId="0" borderId="0" xfId="0" applyFont="1"/>
    <xf numFmtId="0" fontId="15" fillId="0" borderId="0" xfId="0" applyFont="1" applyAlignment="1">
      <alignment vertical="center"/>
    </xf>
    <xf numFmtId="0" fontId="15" fillId="0" borderId="1" xfId="0" applyFont="1" applyBorder="1"/>
    <xf numFmtId="0" fontId="27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13" fillId="0" borderId="0" xfId="2" applyFont="1"/>
    <xf numFmtId="0" fontId="13" fillId="0" borderId="0" xfId="2" applyFont="1" applyBorder="1" applyAlignment="1">
      <alignment horizontal="right"/>
    </xf>
    <xf numFmtId="0" fontId="13" fillId="0" borderId="0" xfId="2" applyFont="1" applyFill="1" applyBorder="1" applyProtection="1">
      <protection locked="0"/>
    </xf>
    <xf numFmtId="2" fontId="26" fillId="0" borderId="0" xfId="2" applyNumberFormat="1" applyFont="1" applyFill="1" applyBorder="1" applyAlignment="1"/>
    <xf numFmtId="0" fontId="13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3" fillId="0" borderId="0" xfId="2" applyFont="1" applyBorder="1"/>
    <xf numFmtId="0" fontId="13" fillId="0" borderId="0" xfId="2" applyFont="1" applyFill="1" applyBorder="1" applyAlignment="1">
      <alignment horizontal="right" vertical="center"/>
    </xf>
    <xf numFmtId="2" fontId="13" fillId="0" borderId="0" xfId="2" applyNumberFormat="1" applyFont="1" applyFill="1" applyBorder="1" applyAlignment="1"/>
    <xf numFmtId="0" fontId="23" fillId="0" borderId="0" xfId="0" applyFont="1" applyFill="1" applyBorder="1" applyAlignment="1">
      <alignment horizontal="left" vertical="center"/>
    </xf>
    <xf numFmtId="2" fontId="13" fillId="3" borderId="2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31" fillId="0" borderId="0" xfId="2" applyFont="1" applyBorder="1"/>
    <xf numFmtId="0" fontId="14" fillId="0" borderId="0" xfId="2" applyFont="1" applyBorder="1"/>
    <xf numFmtId="1" fontId="14" fillId="0" borderId="0" xfId="2" applyNumberFormat="1" applyFont="1" applyBorder="1"/>
    <xf numFmtId="0" fontId="17" fillId="0" borderId="0" xfId="2" applyFont="1" applyBorder="1"/>
    <xf numFmtId="0" fontId="14" fillId="0" borderId="0" xfId="2" applyFont="1" applyBorder="1" applyAlignment="1">
      <alignment vertical="top"/>
    </xf>
    <xf numFmtId="0" fontId="13" fillId="0" borderId="0" xfId="2" applyFont="1" applyBorder="1" applyAlignment="1">
      <alignment horizontal="left"/>
    </xf>
    <xf numFmtId="0" fontId="13" fillId="0" borderId="0" xfId="2" applyFont="1" applyBorder="1" applyAlignment="1">
      <alignment vertical="center"/>
    </xf>
    <xf numFmtId="1" fontId="35" fillId="0" borderId="0" xfId="2" applyNumberFormat="1" applyFont="1" applyFill="1" applyBorder="1"/>
    <xf numFmtId="1" fontId="35" fillId="0" borderId="0" xfId="2" applyNumberFormat="1" applyFont="1" applyBorder="1"/>
    <xf numFmtId="0" fontId="13" fillId="3" borderId="0" xfId="0" applyFont="1" applyFill="1" applyBorder="1" applyAlignment="1">
      <alignment horizontal="center"/>
    </xf>
    <xf numFmtId="0" fontId="17" fillId="3" borderId="0" xfId="0" applyFont="1" applyFill="1" applyBorder="1"/>
    <xf numFmtId="0" fontId="13" fillId="3" borderId="0" xfId="0" applyFont="1" applyFill="1" applyBorder="1"/>
    <xf numFmtId="0" fontId="17" fillId="3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center" vertical="center"/>
    </xf>
    <xf numFmtId="0" fontId="26" fillId="0" borderId="0" xfId="2" applyFont="1" applyFill="1" applyBorder="1" applyAlignment="1">
      <alignment horizontal="right" vertical="center"/>
    </xf>
    <xf numFmtId="0" fontId="17" fillId="4" borderId="0" xfId="0" applyFont="1" applyFill="1" applyBorder="1" applyAlignment="1">
      <alignment horizontal="center"/>
    </xf>
    <xf numFmtId="0" fontId="17" fillId="4" borderId="0" xfId="0" applyFont="1" applyFill="1" applyBorder="1"/>
    <xf numFmtId="2" fontId="13" fillId="3" borderId="3" xfId="0" applyNumberFormat="1" applyFont="1" applyFill="1" applyBorder="1" applyAlignment="1">
      <alignment horizontal="center" vertical="center"/>
    </xf>
    <xf numFmtId="3" fontId="17" fillId="3" borderId="0" xfId="0" applyNumberFormat="1" applyFont="1" applyFill="1" applyBorder="1" applyAlignment="1">
      <alignment horizontal="center" vertical="center"/>
    </xf>
    <xf numFmtId="3" fontId="13" fillId="3" borderId="2" xfId="0" applyNumberFormat="1" applyFont="1" applyFill="1" applyBorder="1" applyAlignment="1">
      <alignment horizontal="center" vertical="center"/>
    </xf>
    <xf numFmtId="2" fontId="17" fillId="3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49" fontId="30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19" fillId="0" borderId="0" xfId="2" applyFont="1" applyFill="1" applyBorder="1" applyAlignment="1">
      <alignment vertical="center"/>
    </xf>
    <xf numFmtId="0" fontId="42" fillId="0" borderId="0" xfId="2" applyFont="1" applyFill="1" applyBorder="1" applyAlignment="1">
      <alignment vertical="center"/>
    </xf>
    <xf numFmtId="0" fontId="19" fillId="0" borderId="0" xfId="2" applyFont="1" applyFill="1" applyBorder="1" applyAlignment="1">
      <alignment vertical="top"/>
    </xf>
    <xf numFmtId="0" fontId="16" fillId="0" borderId="0" xfId="0" applyFont="1"/>
    <xf numFmtId="0" fontId="31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31" fillId="4" borderId="0" xfId="0" applyFont="1" applyFill="1" applyBorder="1" applyAlignment="1">
      <alignment horizontal="center" vertical="center"/>
    </xf>
    <xf numFmtId="0" fontId="14" fillId="0" borderId="0" xfId="2" applyFont="1" applyBorder="1" applyAlignment="1">
      <alignment horizontal="left"/>
    </xf>
    <xf numFmtId="0" fontId="31" fillId="4" borderId="0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horizontal="left"/>
    </xf>
    <xf numFmtId="0" fontId="19" fillId="0" borderId="0" xfId="2" quotePrefix="1" applyFont="1" applyBorder="1"/>
    <xf numFmtId="2" fontId="13" fillId="3" borderId="2" xfId="0" applyNumberFormat="1" applyFont="1" applyFill="1" applyBorder="1" applyAlignment="1">
      <alignment horizontal="right" vertical="center"/>
    </xf>
    <xf numFmtId="2" fontId="17" fillId="3" borderId="2" xfId="0" applyNumberFormat="1" applyFont="1" applyFill="1" applyBorder="1" applyAlignment="1">
      <alignment horizontal="right" vertical="center"/>
    </xf>
    <xf numFmtId="2" fontId="48" fillId="5" borderId="2" xfId="10" applyNumberFormat="1" applyFont="1" applyFill="1" applyBorder="1" applyAlignment="1">
      <alignment vertical="center"/>
    </xf>
    <xf numFmtId="0" fontId="13" fillId="0" borderId="4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right" vertical="center"/>
    </xf>
    <xf numFmtId="0" fontId="15" fillId="0" borderId="4" xfId="0" applyFont="1" applyBorder="1" applyAlignment="1">
      <alignment vertical="center"/>
    </xf>
    <xf numFmtId="0" fontId="15" fillId="0" borderId="4" xfId="0" applyFont="1" applyBorder="1"/>
    <xf numFmtId="0" fontId="22" fillId="0" borderId="0" xfId="0" applyFont="1" applyAlignment="1">
      <alignment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7" fillId="3" borderId="8" xfId="0" applyNumberFormat="1" applyFont="1" applyFill="1" applyBorder="1" applyAlignment="1">
      <alignment horizontal="center" vertical="center"/>
    </xf>
    <xf numFmtId="1" fontId="17" fillId="3" borderId="8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1" fontId="17" fillId="3" borderId="0" xfId="0" applyNumberFormat="1" applyFont="1" applyFill="1" applyBorder="1" applyAlignment="1">
      <alignment horizontal="center" vertical="center"/>
    </xf>
    <xf numFmtId="1" fontId="13" fillId="3" borderId="3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 indent="3"/>
    </xf>
    <xf numFmtId="0" fontId="15" fillId="0" borderId="0" xfId="0" applyFont="1" applyAlignment="1">
      <alignment horizontal="left" vertical="center" indent="3"/>
    </xf>
    <xf numFmtId="0" fontId="20" fillId="0" borderId="0" xfId="0" applyFont="1"/>
    <xf numFmtId="0" fontId="20" fillId="0" borderId="0" xfId="0" applyFont="1" applyAlignment="1">
      <alignment vertical="center"/>
    </xf>
    <xf numFmtId="0" fontId="13" fillId="0" borderId="0" xfId="2" applyFont="1" applyAlignment="1">
      <alignment horizontal="right"/>
    </xf>
    <xf numFmtId="164" fontId="13" fillId="0" borderId="0" xfId="2" applyNumberFormat="1" applyFont="1"/>
    <xf numFmtId="2" fontId="17" fillId="5" borderId="2" xfId="0" applyNumberFormat="1" applyFont="1" applyFill="1" applyBorder="1" applyAlignment="1" applyProtection="1">
      <alignment horizontal="center" vertical="center"/>
      <protection locked="0"/>
    </xf>
    <xf numFmtId="0" fontId="13" fillId="5" borderId="5" xfId="0" applyFont="1" applyFill="1" applyBorder="1" applyAlignment="1" applyProtection="1">
      <alignment horizontal="center" vertical="center"/>
      <protection locked="0"/>
    </xf>
    <xf numFmtId="3" fontId="13" fillId="5" borderId="2" xfId="0" applyNumberFormat="1" applyFont="1" applyFill="1" applyBorder="1" applyAlignment="1" applyProtection="1">
      <alignment horizontal="center" vertical="center"/>
      <protection locked="0"/>
    </xf>
    <xf numFmtId="1" fontId="17" fillId="5" borderId="2" xfId="0" applyNumberFormat="1" applyFont="1" applyFill="1" applyBorder="1" applyAlignment="1" applyProtection="1">
      <alignment horizontal="center" vertical="center"/>
      <protection locked="0"/>
    </xf>
    <xf numFmtId="0" fontId="15" fillId="5" borderId="2" xfId="10" applyFont="1" applyFill="1" applyBorder="1" applyAlignment="1" applyProtection="1">
      <alignment vertical="center"/>
      <protection locked="0"/>
    </xf>
    <xf numFmtId="0" fontId="2" fillId="5" borderId="2" xfId="10" applyFont="1" applyFill="1" applyBorder="1" applyAlignment="1" applyProtection="1">
      <alignment vertical="center"/>
      <protection locked="0"/>
    </xf>
    <xf numFmtId="0" fontId="13" fillId="5" borderId="2" xfId="0" applyFont="1" applyFill="1" applyBorder="1" applyAlignment="1" applyProtection="1">
      <alignment horizontal="left" vertical="center"/>
      <protection locked="0"/>
    </xf>
    <xf numFmtId="0" fontId="29" fillId="5" borderId="2" xfId="0" applyFont="1" applyFill="1" applyBorder="1" applyAlignment="1" applyProtection="1">
      <alignment horizontal="left" vertical="center"/>
      <protection locked="0"/>
    </xf>
    <xf numFmtId="0" fontId="16" fillId="4" borderId="6" xfId="0" applyFont="1" applyFill="1" applyBorder="1" applyAlignment="1">
      <alignment horizontal="left" vertical="center"/>
    </xf>
    <xf numFmtId="0" fontId="16" fillId="4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13" fillId="5" borderId="4" xfId="0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top" wrapText="1"/>
    </xf>
    <xf numFmtId="0" fontId="31" fillId="0" borderId="0" xfId="2" applyFont="1" applyFill="1" applyBorder="1" applyAlignment="1">
      <alignment horizontal="left" vertical="top" wrapText="1"/>
    </xf>
    <xf numFmtId="0" fontId="43" fillId="0" borderId="0" xfId="2" applyFont="1" applyFill="1" applyBorder="1" applyAlignment="1">
      <alignment horizontal="left" vertical="top" wrapText="1"/>
    </xf>
    <xf numFmtId="165" fontId="13" fillId="3" borderId="4" xfId="0" applyNumberFormat="1" applyFont="1" applyFill="1" applyBorder="1" applyAlignment="1">
      <alignment horizontal="center" vertical="center"/>
    </xf>
    <xf numFmtId="4" fontId="13" fillId="3" borderId="4" xfId="0" applyNumberFormat="1" applyFont="1" applyFill="1" applyBorder="1" applyAlignment="1">
      <alignment horizontal="center" vertical="center"/>
    </xf>
  </cellXfs>
  <cellStyles count="15">
    <cellStyle name="Komma 2" xfId="8"/>
    <cellStyle name="Komma 3" xfId="6"/>
    <cellStyle name="Standard" xfId="0" builtinId="0"/>
    <cellStyle name="Standard 10" xfId="12"/>
    <cellStyle name="Standard 11" xfId="13"/>
    <cellStyle name="Standard 2" xfId="2"/>
    <cellStyle name="Standard 3" xfId="3"/>
    <cellStyle name="Standard 3 2" xfId="7"/>
    <cellStyle name="Standard 4" xfId="4"/>
    <cellStyle name="Standard 5" xfId="5"/>
    <cellStyle name="Standard 6" xfId="9"/>
    <cellStyle name="Standard 7" xfId="1"/>
    <cellStyle name="Standard 8" xfId="10"/>
    <cellStyle name="Standard 8 2" xfId="14"/>
    <cellStyle name="Standard 9" xfId="11"/>
  </cellStyles>
  <dxfs count="0"/>
  <tableStyles count="0" defaultTableStyle="TableStyleMedium2" defaultPivotStyle="PivotStyleLight16"/>
  <colors>
    <mruColors>
      <color rgb="FFE6FAFF"/>
      <color rgb="FFFFF2CC"/>
      <color rgb="FF97E4FF"/>
      <color rgb="FFD3A77B"/>
      <color rgb="FFFFFF5B"/>
      <color rgb="FFB6DF89"/>
      <color rgb="FF7DDDFF"/>
      <color rgb="FFFFEFE5"/>
      <color rgb="FFFAE9D9"/>
      <color rgb="FF0062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"Kurve"</c:v>
          </c:tx>
          <c:spPr>
            <a:ln w="19050"/>
          </c:spPr>
          <c:marker>
            <c:symbol val="circle"/>
            <c:size val="4"/>
          </c:marker>
          <c:xVal>
            <c:numRef>
              <c:f>B5b!$C$64:$C$78</c:f>
              <c:numCache>
                <c:formatCode>General</c:formatCode>
                <c:ptCount val="1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50</c:v>
                </c:pt>
                <c:pt idx="7">
                  <c:v>75</c:v>
                </c:pt>
                <c:pt idx="8">
                  <c:v>100</c:v>
                </c:pt>
                <c:pt idx="9">
                  <c:v>125</c:v>
                </c:pt>
                <c:pt idx="10">
                  <c:v>150</c:v>
                </c:pt>
                <c:pt idx="11">
                  <c:v>175</c:v>
                </c:pt>
                <c:pt idx="12">
                  <c:v>200</c:v>
                </c:pt>
                <c:pt idx="13">
                  <c:v>225</c:v>
                </c:pt>
                <c:pt idx="14">
                  <c:v>250</c:v>
                </c:pt>
              </c:numCache>
            </c:numRef>
          </c:xVal>
          <c:yVal>
            <c:numRef>
              <c:f>B5b!$D$64:$D$78</c:f>
              <c:numCache>
                <c:formatCode>0.0</c:formatCode>
                <c:ptCount val="15"/>
                <c:pt idx="0">
                  <c:v>284.39999999999998</c:v>
                </c:pt>
                <c:pt idx="1">
                  <c:v>272.39999999999998</c:v>
                </c:pt>
                <c:pt idx="2">
                  <c:v>260.39999999999998</c:v>
                </c:pt>
                <c:pt idx="3">
                  <c:v>248.4</c:v>
                </c:pt>
                <c:pt idx="4">
                  <c:v>236.4</c:v>
                </c:pt>
                <c:pt idx="5">
                  <c:v>225.17</c:v>
                </c:pt>
                <c:pt idx="6">
                  <c:v>189.64</c:v>
                </c:pt>
                <c:pt idx="7">
                  <c:v>157.24</c:v>
                </c:pt>
                <c:pt idx="8">
                  <c:v>132.30000000000001</c:v>
                </c:pt>
                <c:pt idx="9">
                  <c:v>112.09</c:v>
                </c:pt>
                <c:pt idx="10">
                  <c:v>95.25</c:v>
                </c:pt>
                <c:pt idx="11">
                  <c:v>81</c:v>
                </c:pt>
                <c:pt idx="12">
                  <c:v>68.67</c:v>
                </c:pt>
                <c:pt idx="13">
                  <c:v>58.06</c:v>
                </c:pt>
                <c:pt idx="14">
                  <c:v>48.94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300-45D9-B097-81D6648465CC}"/>
            </c:ext>
          </c:extLst>
        </c:ser>
        <c:ser>
          <c:idx val="1"/>
          <c:order val="1"/>
          <c:tx>
            <c:v>vertikal</c:v>
          </c:tx>
          <c:spPr>
            <a:ln w="19050" cap="flat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B5b!$C$79:$C$80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B5b!$E$79:$E$80</c:f>
              <c:numCache>
                <c:formatCode>General</c:formatCode>
                <c:ptCount val="2"/>
                <c:pt idx="0">
                  <c:v>0</c:v>
                </c:pt>
                <c:pt idx="1">
                  <c:v>290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0FE-4B13-97AE-D68319297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360768"/>
        <c:axId val="99362688"/>
      </c:scatterChart>
      <c:valAx>
        <c:axId val="99360768"/>
        <c:scaling>
          <c:orientation val="minMax"/>
          <c:max val="25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zulässige spezifische Abflussmenge </a:t>
                </a:r>
                <a:r>
                  <a:rPr lang="en-US" sz="1000" b="1"/>
                  <a:t>q</a:t>
                </a:r>
                <a:r>
                  <a:rPr lang="en-US" sz="1000" b="1" baseline="-25000"/>
                  <a:t>ab</a:t>
                </a:r>
                <a:r>
                  <a:rPr lang="en-US" sz="1000" b="0"/>
                  <a:t> in l/s</a:t>
                </a:r>
                <a:r>
                  <a:rPr lang="en-US" sz="1000" b="0" baseline="0"/>
                  <a:t> h</a:t>
                </a:r>
                <a:r>
                  <a:rPr lang="en-US" sz="1000" b="0"/>
                  <a:t>a befestigt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9362688"/>
        <c:crosses val="autoZero"/>
        <c:crossBetween val="midCat"/>
        <c:majorUnit val="25"/>
        <c:minorUnit val="5"/>
      </c:valAx>
      <c:valAx>
        <c:axId val="99362688"/>
        <c:scaling>
          <c:orientation val="minMax"/>
          <c:max val="300"/>
          <c:min val="0"/>
        </c:scaling>
        <c:delete val="0"/>
        <c:axPos val="l"/>
        <c:majorGridlines>
          <c:spPr>
            <a:ln>
              <a:solidFill>
                <a:srgbClr val="4F81BD"/>
              </a:solidFill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 sz="1000" b="0"/>
                </a:pPr>
                <a:r>
                  <a:rPr lang="en-US" sz="1000" b="0"/>
                  <a:t>spezifisches Retentionsvolumen</a:t>
                </a:r>
                <a:r>
                  <a:rPr lang="en-US" sz="1000" b="0" baseline="0"/>
                  <a:t> </a:t>
                </a:r>
                <a:r>
                  <a:rPr lang="en-US" sz="1000" b="1" baseline="0"/>
                  <a:t>iR</a:t>
                </a:r>
                <a:r>
                  <a:rPr lang="en-US" sz="1000" b="0"/>
                  <a:t> in m3/ha befestigt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99360768"/>
        <c:crosses val="autoZero"/>
        <c:crossBetween val="midCat"/>
        <c:majorUnit val="50"/>
        <c:min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242458</xdr:colOff>
      <xdr:row>0</xdr:row>
      <xdr:rowOff>0</xdr:rowOff>
    </xdr:from>
    <xdr:to>
      <xdr:col>11</xdr:col>
      <xdr:colOff>1058141</xdr:colOff>
      <xdr:row>1</xdr:row>
      <xdr:rowOff>170588</xdr:rowOff>
    </xdr:to>
    <xdr:pic>
      <xdr:nvPicPr>
        <xdr:cNvPr id="2" name="Grafik 1" descr="Logo-AZV mit Tex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5183" y="0"/>
          <a:ext cx="3054058" cy="3610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242458</xdr:colOff>
      <xdr:row>0</xdr:row>
      <xdr:rowOff>0</xdr:rowOff>
    </xdr:from>
    <xdr:to>
      <xdr:col>12</xdr:col>
      <xdr:colOff>677141</xdr:colOff>
      <xdr:row>1</xdr:row>
      <xdr:rowOff>170588</xdr:rowOff>
    </xdr:to>
    <xdr:pic>
      <xdr:nvPicPr>
        <xdr:cNvPr id="2" name="Grafik 1" descr="Logo-AZV mit Tex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5183" y="0"/>
          <a:ext cx="3050595" cy="36108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12</xdr:col>
      <xdr:colOff>671795</xdr:colOff>
      <xdr:row>50</xdr:row>
      <xdr:rowOff>95250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216477</xdr:colOff>
      <xdr:row>22</xdr:row>
      <xdr:rowOff>8660</xdr:rowOff>
    </xdr:from>
    <xdr:to>
      <xdr:col>9</xdr:col>
      <xdr:colOff>216477</xdr:colOff>
      <xdr:row>23</xdr:row>
      <xdr:rowOff>119063</xdr:rowOff>
    </xdr:to>
    <xdr:cxnSp macro="">
      <xdr:nvCxnSpPr>
        <xdr:cNvPr id="5" name="Gerader Verbinder 4"/>
        <xdr:cNvCxnSpPr/>
      </xdr:nvCxnSpPr>
      <xdr:spPr>
        <a:xfrm>
          <a:off x="4312227" y="4132985"/>
          <a:ext cx="0" cy="18660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259773</xdr:colOff>
      <xdr:row>23</xdr:row>
      <xdr:rowOff>121228</xdr:rowOff>
    </xdr:from>
    <xdr:to>
      <xdr:col>9</xdr:col>
      <xdr:colOff>207818</xdr:colOff>
      <xdr:row>23</xdr:row>
      <xdr:rowOff>121228</xdr:rowOff>
    </xdr:to>
    <xdr:cxnSp macro="">
      <xdr:nvCxnSpPr>
        <xdr:cNvPr id="7" name="Gerade Verbindung mit Pfeil 6"/>
        <xdr:cNvCxnSpPr/>
      </xdr:nvCxnSpPr>
      <xdr:spPr>
        <a:xfrm flipH="1">
          <a:off x="3022023" y="4338205"/>
          <a:ext cx="1298863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230764</xdr:colOff>
      <xdr:row>21</xdr:row>
      <xdr:rowOff>104775</xdr:rowOff>
    </xdr:from>
    <xdr:to>
      <xdr:col>11</xdr:col>
      <xdr:colOff>230764</xdr:colOff>
      <xdr:row>24</xdr:row>
      <xdr:rowOff>104775</xdr:rowOff>
    </xdr:to>
    <xdr:cxnSp macro="">
      <xdr:nvCxnSpPr>
        <xdr:cNvPr id="9" name="Gerader Verbinder 8"/>
        <xdr:cNvCxnSpPr/>
      </xdr:nvCxnSpPr>
      <xdr:spPr>
        <a:xfrm>
          <a:off x="5155189" y="4048125"/>
          <a:ext cx="0" cy="45720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245485</xdr:colOff>
      <xdr:row>24</xdr:row>
      <xdr:rowOff>106940</xdr:rowOff>
    </xdr:from>
    <xdr:to>
      <xdr:col>11</xdr:col>
      <xdr:colOff>228600</xdr:colOff>
      <xdr:row>24</xdr:row>
      <xdr:rowOff>106940</xdr:rowOff>
    </xdr:to>
    <xdr:cxnSp macro="">
      <xdr:nvCxnSpPr>
        <xdr:cNvPr id="10" name="Gerade Verbindung mit Pfeil 9"/>
        <xdr:cNvCxnSpPr/>
      </xdr:nvCxnSpPr>
      <xdr:spPr>
        <a:xfrm flipH="1">
          <a:off x="4788910" y="4507490"/>
          <a:ext cx="364115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</xdr:colOff>
      <xdr:row>21</xdr:row>
      <xdr:rowOff>95250</xdr:rowOff>
    </xdr:from>
    <xdr:to>
      <xdr:col>11</xdr:col>
      <xdr:colOff>228600</xdr:colOff>
      <xdr:row>21</xdr:row>
      <xdr:rowOff>95250</xdr:rowOff>
    </xdr:to>
    <xdr:cxnSp macro="">
      <xdr:nvCxnSpPr>
        <xdr:cNvPr id="12" name="Gerade Verbindung mit Pfeil 11"/>
        <xdr:cNvCxnSpPr/>
      </xdr:nvCxnSpPr>
      <xdr:spPr>
        <a:xfrm flipH="1">
          <a:off x="4924426" y="4038600"/>
          <a:ext cx="228599" cy="0"/>
        </a:xfrm>
        <a:prstGeom prst="straightConnector1">
          <a:avLst/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/>
  <dimension ref="A1:L55"/>
  <sheetViews>
    <sheetView showGridLines="0" zoomScale="110" zoomScaleNormal="110" workbookViewId="0">
      <selection activeCell="G4" sqref="G4:I4"/>
    </sheetView>
  </sheetViews>
  <sheetFormatPr baseColWidth="10" defaultRowHeight="12.75"/>
  <cols>
    <col min="1" max="1" width="3.7109375" style="8" customWidth="1"/>
    <col min="2" max="2" width="5.7109375" style="8" customWidth="1"/>
    <col min="3" max="3" width="11.7109375" style="8" customWidth="1"/>
    <col min="4" max="11" width="6.7109375" style="8" customWidth="1"/>
    <col min="12" max="12" width="16.140625" style="8" customWidth="1"/>
    <col min="13" max="16384" width="11.42578125" style="8"/>
  </cols>
  <sheetData>
    <row r="1" spans="1:12" ht="15">
      <c r="A1" s="12" t="s">
        <v>86</v>
      </c>
      <c r="B1" s="12" t="s">
        <v>54</v>
      </c>
      <c r="C1" s="11"/>
      <c r="D1" s="11"/>
      <c r="E1" s="11"/>
      <c r="F1" s="11"/>
      <c r="G1" s="11"/>
      <c r="H1" s="11"/>
      <c r="I1" s="11"/>
      <c r="J1" s="11"/>
    </row>
    <row r="2" spans="1:12" ht="15">
      <c r="A2" s="13"/>
      <c r="B2" s="13" t="s">
        <v>39</v>
      </c>
      <c r="C2" s="13"/>
      <c r="D2" s="13"/>
      <c r="E2" s="13"/>
      <c r="F2" s="13"/>
      <c r="G2" s="13"/>
      <c r="H2" s="13"/>
      <c r="I2" s="13"/>
      <c r="J2" s="13"/>
      <c r="K2" s="10"/>
      <c r="L2" s="10"/>
    </row>
    <row r="3" spans="1:12" ht="30" customHeight="1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2" ht="15" customHeight="1">
      <c r="A4" s="102" t="s">
        <v>0</v>
      </c>
      <c r="B4" s="102"/>
      <c r="C4" s="103"/>
      <c r="D4" s="103"/>
      <c r="E4" s="75"/>
      <c r="F4" s="76" t="s">
        <v>53</v>
      </c>
      <c r="G4" s="103"/>
      <c r="H4" s="103"/>
      <c r="I4" s="103"/>
      <c r="J4" s="77"/>
      <c r="K4" s="78"/>
      <c r="L4" s="78"/>
    </row>
    <row r="5" spans="1:12" ht="15" customHeight="1">
      <c r="A5" s="102" t="s">
        <v>1</v>
      </c>
      <c r="B5" s="102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12" ht="15" customHeight="1">
      <c r="A6" s="102" t="s">
        <v>2</v>
      </c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</row>
    <row r="7" spans="1:12" ht="15" customHeight="1">
      <c r="A7" s="102" t="s">
        <v>3</v>
      </c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2" ht="15" customHeight="1">
      <c r="A8" s="69" t="s">
        <v>4</v>
      </c>
      <c r="B8" s="69"/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1:12" ht="24" customHeight="1">
      <c r="A9" s="50"/>
      <c r="B9" s="50"/>
      <c r="C9" s="51"/>
      <c r="D9" s="51"/>
      <c r="E9" s="51"/>
      <c r="F9" s="51"/>
      <c r="G9" s="51"/>
      <c r="H9" s="52"/>
      <c r="I9" s="48"/>
      <c r="J9" s="48"/>
    </row>
    <row r="10" spans="1:12" ht="13.5" customHeight="1">
      <c r="A10" s="70" t="s">
        <v>79</v>
      </c>
      <c r="B10" s="70"/>
      <c r="C10" s="43"/>
      <c r="D10" s="43"/>
      <c r="E10" s="43"/>
      <c r="F10" s="43"/>
      <c r="G10" s="43"/>
      <c r="H10" s="67" t="s">
        <v>9</v>
      </c>
      <c r="I10" s="66" t="s">
        <v>63</v>
      </c>
      <c r="J10" s="67" t="s">
        <v>40</v>
      </c>
      <c r="K10" s="66" t="s">
        <v>64</v>
      </c>
    </row>
    <row r="11" spans="1:12" ht="13.5" customHeight="1">
      <c r="A11" s="68" t="s">
        <v>5</v>
      </c>
      <c r="B11" s="100" t="s">
        <v>6</v>
      </c>
      <c r="C11" s="100"/>
      <c r="D11" s="100"/>
      <c r="E11" s="101" t="s">
        <v>42</v>
      </c>
      <c r="F11" s="101"/>
      <c r="G11" s="101"/>
      <c r="H11" s="67" t="s">
        <v>41</v>
      </c>
      <c r="I11" s="67" t="s">
        <v>7</v>
      </c>
      <c r="J11" s="67" t="s">
        <v>41</v>
      </c>
      <c r="K11" s="67" t="s">
        <v>41</v>
      </c>
    </row>
    <row r="12" spans="1:12" ht="13.5" customHeight="1">
      <c r="A12" s="93"/>
      <c r="B12" s="98"/>
      <c r="C12" s="98"/>
      <c r="D12" s="98"/>
      <c r="E12" s="99"/>
      <c r="F12" s="99"/>
      <c r="G12" s="99"/>
      <c r="H12" s="94"/>
      <c r="I12" s="24" t="str">
        <f>IF(E12="","",VLOOKUP(E12,Codes!$A$2:$B$23,2,FALSE))</f>
        <v/>
      </c>
      <c r="J12" s="46" t="str">
        <f>IF(I12="","",PRODUCT(H12:I12))</f>
        <v/>
      </c>
      <c r="K12" s="85" t="str">
        <f>IF(J12="","",J12*D$22)</f>
        <v/>
      </c>
    </row>
    <row r="13" spans="1:12" ht="13.5" customHeight="1">
      <c r="A13" s="93"/>
      <c r="B13" s="98"/>
      <c r="C13" s="98"/>
      <c r="D13" s="98"/>
      <c r="E13" s="99"/>
      <c r="F13" s="99"/>
      <c r="G13" s="99"/>
      <c r="H13" s="94"/>
      <c r="I13" s="24" t="str">
        <f>IF(E13="","",VLOOKUP(E13,Codes!$A$2:$B$23,2,FALSE))</f>
        <v/>
      </c>
      <c r="J13" s="46" t="str">
        <f t="shared" ref="J13:J19" si="0">IF(I13="","",PRODUCT(H13:I13))</f>
        <v/>
      </c>
      <c r="K13" s="85" t="str">
        <f t="shared" ref="K13:K19" si="1">IF(J13="","",J13*D$22)</f>
        <v/>
      </c>
    </row>
    <row r="14" spans="1:12" ht="13.5" customHeight="1">
      <c r="A14" s="93"/>
      <c r="B14" s="98"/>
      <c r="C14" s="98"/>
      <c r="D14" s="98"/>
      <c r="E14" s="99"/>
      <c r="F14" s="99"/>
      <c r="G14" s="99"/>
      <c r="H14" s="94"/>
      <c r="I14" s="24" t="str">
        <f>IF(E14="","",VLOOKUP(E14,Codes!$A$2:$B$23,2,FALSE))</f>
        <v/>
      </c>
      <c r="J14" s="46" t="str">
        <f t="shared" si="0"/>
        <v/>
      </c>
      <c r="K14" s="85" t="str">
        <f t="shared" si="1"/>
        <v/>
      </c>
    </row>
    <row r="15" spans="1:12" ht="13.5" customHeight="1">
      <c r="A15" s="93"/>
      <c r="B15" s="98"/>
      <c r="C15" s="98"/>
      <c r="D15" s="98"/>
      <c r="E15" s="99"/>
      <c r="F15" s="99"/>
      <c r="G15" s="99"/>
      <c r="H15" s="94"/>
      <c r="I15" s="24" t="str">
        <f>IF(E15="","",VLOOKUP(E15,Codes!$A$2:$B$23,2,FALSE))</f>
        <v/>
      </c>
      <c r="J15" s="46" t="str">
        <f t="shared" si="0"/>
        <v/>
      </c>
      <c r="K15" s="85" t="str">
        <f t="shared" si="1"/>
        <v/>
      </c>
    </row>
    <row r="16" spans="1:12" ht="13.5" customHeight="1">
      <c r="A16" s="93"/>
      <c r="B16" s="98"/>
      <c r="C16" s="98"/>
      <c r="D16" s="98"/>
      <c r="E16" s="99"/>
      <c r="F16" s="99"/>
      <c r="G16" s="99"/>
      <c r="H16" s="94"/>
      <c r="I16" s="24" t="str">
        <f>IF(E16="","",VLOOKUP(E16,Codes!$A$2:$B$23,2,FALSE))</f>
        <v/>
      </c>
      <c r="J16" s="46" t="str">
        <f t="shared" si="0"/>
        <v/>
      </c>
      <c r="K16" s="85" t="str">
        <f t="shared" si="1"/>
        <v/>
      </c>
    </row>
    <row r="17" spans="1:12" ht="13.5" customHeight="1">
      <c r="A17" s="93"/>
      <c r="B17" s="98"/>
      <c r="C17" s="98"/>
      <c r="D17" s="98"/>
      <c r="E17" s="99"/>
      <c r="F17" s="99"/>
      <c r="G17" s="99"/>
      <c r="H17" s="94"/>
      <c r="I17" s="24" t="str">
        <f>IF(E17="","",VLOOKUP(E17,Codes!$A$2:$B$23,2,FALSE))</f>
        <v/>
      </c>
      <c r="J17" s="46" t="str">
        <f t="shared" si="0"/>
        <v/>
      </c>
      <c r="K17" s="85" t="str">
        <f t="shared" si="1"/>
        <v/>
      </c>
    </row>
    <row r="18" spans="1:12" ht="13.5" customHeight="1">
      <c r="A18" s="93"/>
      <c r="B18" s="98"/>
      <c r="C18" s="98"/>
      <c r="D18" s="98"/>
      <c r="E18" s="99"/>
      <c r="F18" s="99"/>
      <c r="G18" s="99"/>
      <c r="H18" s="94"/>
      <c r="I18" s="24" t="str">
        <f>IF(E18="","",VLOOKUP(E18,Codes!$A$2:$B$23,2,FALSE))</f>
        <v/>
      </c>
      <c r="J18" s="46" t="str">
        <f t="shared" si="0"/>
        <v/>
      </c>
      <c r="K18" s="85" t="str">
        <f t="shared" si="1"/>
        <v/>
      </c>
    </row>
    <row r="19" spans="1:12" ht="13.5" customHeight="1">
      <c r="A19" s="93"/>
      <c r="B19" s="98"/>
      <c r="C19" s="98"/>
      <c r="D19" s="98"/>
      <c r="E19" s="99"/>
      <c r="F19" s="99"/>
      <c r="G19" s="99"/>
      <c r="H19" s="94"/>
      <c r="I19" s="24" t="str">
        <f>IF(E19="","",VLOOKUP(E19,Codes!$A$2:$B$23,2,FALSE))</f>
        <v/>
      </c>
      <c r="J19" s="46" t="str">
        <f t="shared" si="0"/>
        <v/>
      </c>
      <c r="K19" s="85" t="str">
        <f t="shared" si="1"/>
        <v/>
      </c>
    </row>
    <row r="20" spans="1:12" ht="13.5" customHeight="1">
      <c r="A20" s="36"/>
      <c r="B20" s="37"/>
      <c r="C20" s="38"/>
      <c r="D20" s="38"/>
      <c r="E20" s="38"/>
      <c r="F20" s="38"/>
      <c r="G20" s="39" t="s">
        <v>32</v>
      </c>
      <c r="H20" s="45" t="str">
        <f>IF(SUM(H12:H19)=0,"",SUM(H12:H19))</f>
        <v/>
      </c>
      <c r="I20" s="40"/>
      <c r="J20" s="45" t="str">
        <f>IF(SUM(J12:J19)=0,"",SUM(J12:J19))</f>
        <v/>
      </c>
      <c r="K20" s="84" t="str">
        <f>IF(SUM(K12:K19)=0,"",SUM(K12:K19))</f>
        <v/>
      </c>
    </row>
    <row r="21" spans="1:12" ht="13.5" customHeight="1"/>
    <row r="22" spans="1:12" ht="13.5" customHeight="1">
      <c r="A22" s="25" t="s">
        <v>73</v>
      </c>
      <c r="B22" s="18"/>
      <c r="C22" s="9"/>
      <c r="D22" s="92"/>
      <c r="E22" s="87" t="s">
        <v>80</v>
      </c>
      <c r="F22" s="9"/>
      <c r="G22" s="9"/>
      <c r="H22" s="9"/>
      <c r="I22" s="72" t="str">
        <f>IF(K20="","",K20*0.025)</f>
        <v/>
      </c>
      <c r="J22" s="9" t="s">
        <v>8</v>
      </c>
      <c r="K22" s="88" t="s">
        <v>89</v>
      </c>
    </row>
    <row r="23" spans="1:12" ht="13.5" customHeight="1">
      <c r="A23" s="89" t="s">
        <v>92</v>
      </c>
      <c r="B23" s="9"/>
      <c r="C23" s="9"/>
      <c r="D23" s="9"/>
      <c r="E23" s="86" t="s">
        <v>88</v>
      </c>
      <c r="F23" s="9"/>
      <c r="G23" s="9"/>
      <c r="H23" s="9"/>
      <c r="I23" s="73" t="str">
        <f>IF(OR(J20="",D22=""),"",(SQRT(247/D22)-10)*(393*SQRT(D22)-250*D22)*J20*6*10^-6)</f>
        <v/>
      </c>
      <c r="J23" s="79" t="s">
        <v>81</v>
      </c>
      <c r="K23" s="89" t="s">
        <v>91</v>
      </c>
    </row>
    <row r="24" spans="1:12" ht="13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3.5" customHeight="1"/>
    <row r="26" spans="1:12" ht="13.5" customHeight="1">
      <c r="A26" s="70" t="s">
        <v>82</v>
      </c>
      <c r="B26" s="70"/>
      <c r="C26" s="43"/>
      <c r="D26" s="43"/>
      <c r="E26" s="43"/>
      <c r="F26" s="43"/>
      <c r="G26" s="43"/>
      <c r="H26" s="67" t="s">
        <v>9</v>
      </c>
      <c r="I26" s="66" t="s">
        <v>63</v>
      </c>
      <c r="J26" s="67" t="s">
        <v>40</v>
      </c>
      <c r="K26" s="66" t="s">
        <v>64</v>
      </c>
    </row>
    <row r="27" spans="1:12" ht="13.5" customHeight="1">
      <c r="A27" s="68" t="s">
        <v>5</v>
      </c>
      <c r="B27" s="100" t="s">
        <v>6</v>
      </c>
      <c r="C27" s="100"/>
      <c r="D27" s="100"/>
      <c r="E27" s="101" t="s">
        <v>42</v>
      </c>
      <c r="F27" s="101"/>
      <c r="G27" s="101"/>
      <c r="H27" s="67" t="s">
        <v>41</v>
      </c>
      <c r="I27" s="67" t="s">
        <v>7</v>
      </c>
      <c r="J27" s="67" t="s">
        <v>41</v>
      </c>
      <c r="K27" s="67" t="s">
        <v>41</v>
      </c>
    </row>
    <row r="28" spans="1:12" ht="13.5" customHeight="1">
      <c r="A28" s="93"/>
      <c r="B28" s="98"/>
      <c r="C28" s="98"/>
      <c r="D28" s="98"/>
      <c r="E28" s="99"/>
      <c r="F28" s="99"/>
      <c r="G28" s="99"/>
      <c r="H28" s="94"/>
      <c r="I28" s="24" t="str">
        <f>IF(E28="","",VLOOKUP(E28,Codes!$A$2:$B$23,2,FALSE))</f>
        <v/>
      </c>
      <c r="J28" s="46" t="str">
        <f>IF(I28="","",PRODUCT(H28:I28))</f>
        <v/>
      </c>
      <c r="K28" s="44" t="str">
        <f>IF(J28="","",J28*D$38)</f>
        <v/>
      </c>
    </row>
    <row r="29" spans="1:12" ht="13.5" customHeight="1">
      <c r="A29" s="93"/>
      <c r="B29" s="98"/>
      <c r="C29" s="98"/>
      <c r="D29" s="98"/>
      <c r="E29" s="99"/>
      <c r="F29" s="99"/>
      <c r="G29" s="99"/>
      <c r="H29" s="94"/>
      <c r="I29" s="24" t="str">
        <f>IF(E29="","",VLOOKUP(E29,Codes!$A$2:$B$23,2,FALSE))</f>
        <v/>
      </c>
      <c r="J29" s="46" t="str">
        <f t="shared" ref="J29:J35" si="2">IF(I29="","",PRODUCT(H29:I29))</f>
        <v/>
      </c>
      <c r="K29" s="44" t="str">
        <f t="shared" ref="K29:K35" si="3">IF(J29="","",J29*D$38)</f>
        <v/>
      </c>
    </row>
    <row r="30" spans="1:12" ht="13.5" customHeight="1">
      <c r="A30" s="93"/>
      <c r="B30" s="98"/>
      <c r="C30" s="98"/>
      <c r="D30" s="98"/>
      <c r="E30" s="99"/>
      <c r="F30" s="99"/>
      <c r="G30" s="99"/>
      <c r="H30" s="94"/>
      <c r="I30" s="24" t="str">
        <f>IF(E30="","",VLOOKUP(E30,Codes!$A$2:$B$23,2,FALSE))</f>
        <v/>
      </c>
      <c r="J30" s="46" t="str">
        <f t="shared" si="2"/>
        <v/>
      </c>
      <c r="K30" s="44" t="str">
        <f t="shared" si="3"/>
        <v/>
      </c>
    </row>
    <row r="31" spans="1:12" ht="13.5" customHeight="1">
      <c r="A31" s="93"/>
      <c r="B31" s="98"/>
      <c r="C31" s="98"/>
      <c r="D31" s="98"/>
      <c r="E31" s="99"/>
      <c r="F31" s="99"/>
      <c r="G31" s="99"/>
      <c r="H31" s="94"/>
      <c r="I31" s="24" t="str">
        <f>IF(E31="","",VLOOKUP(E31,Codes!$A$2:$B$23,2,FALSE))</f>
        <v/>
      </c>
      <c r="J31" s="46" t="str">
        <f t="shared" si="2"/>
        <v/>
      </c>
      <c r="K31" s="44" t="str">
        <f t="shared" si="3"/>
        <v/>
      </c>
    </row>
    <row r="32" spans="1:12" ht="13.5" customHeight="1">
      <c r="A32" s="93"/>
      <c r="B32" s="98"/>
      <c r="C32" s="98"/>
      <c r="D32" s="98"/>
      <c r="E32" s="99"/>
      <c r="F32" s="99"/>
      <c r="G32" s="99"/>
      <c r="H32" s="94"/>
      <c r="I32" s="24" t="str">
        <f>IF(E32="","",VLOOKUP(E32,Codes!$A$2:$B$23,2,FALSE))</f>
        <v/>
      </c>
      <c r="J32" s="46" t="str">
        <f t="shared" si="2"/>
        <v/>
      </c>
      <c r="K32" s="44" t="str">
        <f t="shared" si="3"/>
        <v/>
      </c>
    </row>
    <row r="33" spans="1:12" ht="13.5" customHeight="1">
      <c r="A33" s="93"/>
      <c r="B33" s="98"/>
      <c r="C33" s="98"/>
      <c r="D33" s="98"/>
      <c r="E33" s="99"/>
      <c r="F33" s="99"/>
      <c r="G33" s="99"/>
      <c r="H33" s="94"/>
      <c r="I33" s="24" t="str">
        <f>IF(E33="","",VLOOKUP(E33,Codes!$A$2:$B$23,2,FALSE))</f>
        <v/>
      </c>
      <c r="J33" s="46" t="str">
        <f t="shared" si="2"/>
        <v/>
      </c>
      <c r="K33" s="44" t="str">
        <f t="shared" si="3"/>
        <v/>
      </c>
    </row>
    <row r="34" spans="1:12" ht="13.5" customHeight="1">
      <c r="A34" s="93"/>
      <c r="B34" s="98"/>
      <c r="C34" s="98"/>
      <c r="D34" s="98"/>
      <c r="E34" s="99"/>
      <c r="F34" s="99"/>
      <c r="G34" s="99"/>
      <c r="H34" s="94"/>
      <c r="I34" s="24" t="str">
        <f>IF(E34="","",VLOOKUP(E34,Codes!$A$2:$B$23,2,FALSE))</f>
        <v/>
      </c>
      <c r="J34" s="46" t="str">
        <f t="shared" si="2"/>
        <v/>
      </c>
      <c r="K34" s="44" t="str">
        <f t="shared" si="3"/>
        <v/>
      </c>
    </row>
    <row r="35" spans="1:12" ht="13.5" customHeight="1">
      <c r="A35" s="93"/>
      <c r="B35" s="98"/>
      <c r="C35" s="98"/>
      <c r="D35" s="98"/>
      <c r="E35" s="99"/>
      <c r="F35" s="99"/>
      <c r="G35" s="99"/>
      <c r="H35" s="94"/>
      <c r="I35" s="24" t="str">
        <f>IF(E35="","",VLOOKUP(E35,Codes!$A$2:$B$23,2,FALSE))</f>
        <v/>
      </c>
      <c r="J35" s="46" t="str">
        <f t="shared" si="2"/>
        <v/>
      </c>
      <c r="K35" s="44" t="str">
        <f t="shared" si="3"/>
        <v/>
      </c>
    </row>
    <row r="36" spans="1:12" ht="13.5" customHeight="1">
      <c r="A36" s="36"/>
      <c r="B36" s="37"/>
      <c r="C36" s="38"/>
      <c r="D36" s="38"/>
      <c r="E36" s="38"/>
      <c r="F36" s="38"/>
      <c r="G36" s="39" t="s">
        <v>32</v>
      </c>
      <c r="H36" s="45" t="str">
        <f>IF(SUM(H28:H35)=0,"",SUM(H28:H35))</f>
        <v/>
      </c>
      <c r="I36" s="40"/>
      <c r="J36" s="45" t="str">
        <f>IF(SUM(J28:J35)=0,"",SUM(J28:J35))</f>
        <v/>
      </c>
      <c r="K36" s="47" t="str">
        <f>IF(SUM(K28:K35)=0,"",SUM(K28:K35))</f>
        <v/>
      </c>
    </row>
    <row r="37" spans="1:12" ht="13.5" customHeight="1"/>
    <row r="38" spans="1:12" ht="13.5" customHeight="1">
      <c r="A38" s="25" t="s">
        <v>73</v>
      </c>
      <c r="B38" s="18"/>
      <c r="C38" s="9"/>
      <c r="D38" s="92"/>
      <c r="E38" s="87" t="s">
        <v>80</v>
      </c>
      <c r="F38" s="9"/>
      <c r="G38" s="9"/>
      <c r="H38" s="9"/>
      <c r="I38" s="72" t="str">
        <f>IF(K36="","",K36*0.025)</f>
        <v/>
      </c>
      <c r="J38" s="9" t="s">
        <v>8</v>
      </c>
      <c r="K38" s="60" t="s">
        <v>90</v>
      </c>
    </row>
    <row r="39" spans="1:12" ht="13.5" customHeight="1">
      <c r="A39" s="9"/>
      <c r="B39" s="9"/>
      <c r="C39" s="9"/>
      <c r="D39" s="9"/>
      <c r="E39" s="86" t="s">
        <v>88</v>
      </c>
      <c r="F39" s="9"/>
      <c r="G39" s="9"/>
      <c r="H39" s="9"/>
      <c r="I39" s="73" t="str">
        <f>IF(OR(J36="",D38=""),"",(SQRT(247/D38)-10)*(393*SQRT(D38)-250*D38)*J36*6*10^-6)</f>
        <v/>
      </c>
      <c r="J39" s="79" t="s">
        <v>81</v>
      </c>
      <c r="K39" s="9" t="s">
        <v>72</v>
      </c>
    </row>
    <row r="40" spans="1:12" ht="13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3.5" customHeight="1"/>
    <row r="42" spans="1:12" ht="13.5" customHeight="1">
      <c r="A42" s="70" t="s">
        <v>83</v>
      </c>
      <c r="B42" s="70"/>
      <c r="C42" s="43"/>
      <c r="D42" s="43"/>
      <c r="E42" s="43"/>
      <c r="F42" s="43"/>
      <c r="G42" s="43"/>
      <c r="H42" s="67" t="s">
        <v>9</v>
      </c>
      <c r="I42" s="66" t="s">
        <v>63</v>
      </c>
      <c r="J42" s="67" t="s">
        <v>40</v>
      </c>
      <c r="K42" s="66" t="s">
        <v>64</v>
      </c>
    </row>
    <row r="43" spans="1:12" ht="13.5" customHeight="1">
      <c r="A43" s="68" t="s">
        <v>5</v>
      </c>
      <c r="B43" s="100" t="s">
        <v>6</v>
      </c>
      <c r="C43" s="100"/>
      <c r="D43" s="100"/>
      <c r="E43" s="101" t="s">
        <v>42</v>
      </c>
      <c r="F43" s="101"/>
      <c r="G43" s="101"/>
      <c r="H43" s="67" t="s">
        <v>41</v>
      </c>
      <c r="I43" s="67" t="s">
        <v>7</v>
      </c>
      <c r="J43" s="67" t="s">
        <v>41</v>
      </c>
      <c r="K43" s="67" t="s">
        <v>41</v>
      </c>
    </row>
    <row r="44" spans="1:12" ht="13.5" customHeight="1">
      <c r="A44" s="93"/>
      <c r="B44" s="98"/>
      <c r="C44" s="98"/>
      <c r="D44" s="98"/>
      <c r="E44" s="99"/>
      <c r="F44" s="99"/>
      <c r="G44" s="99"/>
      <c r="H44" s="94"/>
      <c r="I44" s="24" t="str">
        <f>IF(E44="","",VLOOKUP(E44,Codes!$A$2:$B$23,2,FALSE))</f>
        <v/>
      </c>
      <c r="J44" s="46" t="str">
        <f>IF(I44="","",PRODUCT(H44:I44))</f>
        <v/>
      </c>
      <c r="K44" s="44" t="str">
        <f>IF(J44="","",J44*D$54)</f>
        <v/>
      </c>
    </row>
    <row r="45" spans="1:12" ht="13.5" customHeight="1">
      <c r="A45" s="93"/>
      <c r="B45" s="98"/>
      <c r="C45" s="98"/>
      <c r="D45" s="98"/>
      <c r="E45" s="99"/>
      <c r="F45" s="99"/>
      <c r="G45" s="99"/>
      <c r="H45" s="94"/>
      <c r="I45" s="24" t="str">
        <f>IF(E45="","",VLOOKUP(E45,Codes!$A$2:$B$23,2,FALSE))</f>
        <v/>
      </c>
      <c r="J45" s="46" t="str">
        <f t="shared" ref="J45:J51" si="4">IF(I45="","",PRODUCT(H45:I45))</f>
        <v/>
      </c>
      <c r="K45" s="44" t="str">
        <f t="shared" ref="K45:K51" si="5">IF(J45="","",J45*D$54)</f>
        <v/>
      </c>
    </row>
    <row r="46" spans="1:12" ht="13.5" customHeight="1">
      <c r="A46" s="93"/>
      <c r="B46" s="98"/>
      <c r="C46" s="98"/>
      <c r="D46" s="98"/>
      <c r="E46" s="99"/>
      <c r="F46" s="99"/>
      <c r="G46" s="99"/>
      <c r="H46" s="94"/>
      <c r="I46" s="24" t="str">
        <f>IF(E46="","",VLOOKUP(E46,Codes!$A$2:$B$23,2,FALSE))</f>
        <v/>
      </c>
      <c r="J46" s="46" t="str">
        <f t="shared" si="4"/>
        <v/>
      </c>
      <c r="K46" s="44" t="str">
        <f t="shared" si="5"/>
        <v/>
      </c>
    </row>
    <row r="47" spans="1:12" ht="13.5" customHeight="1">
      <c r="A47" s="93"/>
      <c r="B47" s="98"/>
      <c r="C47" s="98"/>
      <c r="D47" s="98"/>
      <c r="E47" s="99"/>
      <c r="F47" s="99"/>
      <c r="G47" s="99"/>
      <c r="H47" s="94"/>
      <c r="I47" s="24" t="str">
        <f>IF(E47="","",VLOOKUP(E47,Codes!$A$2:$B$23,2,FALSE))</f>
        <v/>
      </c>
      <c r="J47" s="46" t="str">
        <f t="shared" si="4"/>
        <v/>
      </c>
      <c r="K47" s="44" t="str">
        <f t="shared" si="5"/>
        <v/>
      </c>
    </row>
    <row r="48" spans="1:12" ht="13.5" customHeight="1">
      <c r="A48" s="93"/>
      <c r="B48" s="98"/>
      <c r="C48" s="98"/>
      <c r="D48" s="98"/>
      <c r="E48" s="99"/>
      <c r="F48" s="99"/>
      <c r="G48" s="99"/>
      <c r="H48" s="94"/>
      <c r="I48" s="24" t="str">
        <f>IF(E48="","",VLOOKUP(E48,Codes!$A$2:$B$23,2,FALSE))</f>
        <v/>
      </c>
      <c r="J48" s="46" t="str">
        <f t="shared" si="4"/>
        <v/>
      </c>
      <c r="K48" s="44" t="str">
        <f t="shared" si="5"/>
        <v/>
      </c>
    </row>
    <row r="49" spans="1:11" ht="13.5" customHeight="1">
      <c r="A49" s="93"/>
      <c r="B49" s="98"/>
      <c r="C49" s="98"/>
      <c r="D49" s="98"/>
      <c r="E49" s="99"/>
      <c r="F49" s="99"/>
      <c r="G49" s="99"/>
      <c r="H49" s="94"/>
      <c r="I49" s="24" t="str">
        <f>IF(E49="","",VLOOKUP(E49,Codes!$A$2:$B$23,2,FALSE))</f>
        <v/>
      </c>
      <c r="J49" s="46" t="str">
        <f t="shared" si="4"/>
        <v/>
      </c>
      <c r="K49" s="44" t="str">
        <f t="shared" si="5"/>
        <v/>
      </c>
    </row>
    <row r="50" spans="1:11" ht="13.5" customHeight="1">
      <c r="A50" s="93"/>
      <c r="B50" s="98"/>
      <c r="C50" s="98"/>
      <c r="D50" s="98"/>
      <c r="E50" s="99"/>
      <c r="F50" s="99"/>
      <c r="G50" s="99"/>
      <c r="H50" s="94"/>
      <c r="I50" s="24" t="str">
        <f>IF(E50="","",VLOOKUP(E50,Codes!$A$2:$B$23,2,FALSE))</f>
        <v/>
      </c>
      <c r="J50" s="46" t="str">
        <f t="shared" si="4"/>
        <v/>
      </c>
      <c r="K50" s="44" t="str">
        <f t="shared" si="5"/>
        <v/>
      </c>
    </row>
    <row r="51" spans="1:11" ht="13.5" customHeight="1">
      <c r="A51" s="93"/>
      <c r="B51" s="98"/>
      <c r="C51" s="98"/>
      <c r="D51" s="98"/>
      <c r="E51" s="99"/>
      <c r="F51" s="99"/>
      <c r="G51" s="99"/>
      <c r="H51" s="94"/>
      <c r="I51" s="24" t="str">
        <f>IF(E51="","",VLOOKUP(E51,Codes!$A$2:$B$23,2,FALSE))</f>
        <v/>
      </c>
      <c r="J51" s="46" t="str">
        <f t="shared" si="4"/>
        <v/>
      </c>
      <c r="K51" s="44" t="str">
        <f t="shared" si="5"/>
        <v/>
      </c>
    </row>
    <row r="52" spans="1:11" ht="13.5" customHeight="1">
      <c r="A52" s="36"/>
      <c r="B52" s="37"/>
      <c r="C52" s="38"/>
      <c r="D52" s="38"/>
      <c r="E52" s="38"/>
      <c r="F52" s="38"/>
      <c r="G52" s="39" t="s">
        <v>32</v>
      </c>
      <c r="H52" s="45" t="str">
        <f>IF(SUM(H44:H51)=0,"",SUM(H44:H51))</f>
        <v/>
      </c>
      <c r="I52" s="40"/>
      <c r="J52" s="45" t="str">
        <f>IF(SUM(J44:J51)=0,"",SUM(J44:J51))</f>
        <v/>
      </c>
      <c r="K52" s="47" t="str">
        <f>IF(SUM(K44:K51)=0,"",SUM(K44:K51))</f>
        <v/>
      </c>
    </row>
    <row r="53" spans="1:11" ht="13.5" customHeight="1"/>
    <row r="54" spans="1:11" ht="13.5" customHeight="1">
      <c r="A54" s="25" t="s">
        <v>73</v>
      </c>
      <c r="B54" s="18"/>
      <c r="C54" s="9"/>
      <c r="D54" s="92"/>
      <c r="E54" s="87" t="s">
        <v>80</v>
      </c>
      <c r="F54" s="9"/>
      <c r="G54" s="9"/>
      <c r="H54" s="9"/>
      <c r="I54" s="72" t="str">
        <f>IF(K52="","",K52*0.025)</f>
        <v/>
      </c>
      <c r="J54" s="9" t="s">
        <v>8</v>
      </c>
      <c r="K54" s="60" t="s">
        <v>90</v>
      </c>
    </row>
    <row r="55" spans="1:11" ht="13.5" customHeight="1">
      <c r="A55" s="9"/>
      <c r="B55" s="9"/>
      <c r="C55" s="9"/>
      <c r="D55" s="9"/>
      <c r="E55" s="86" t="s">
        <v>88</v>
      </c>
      <c r="F55" s="9"/>
      <c r="G55" s="9"/>
      <c r="H55" s="9"/>
      <c r="I55" s="73" t="str">
        <f>IF(OR(J52="",D54=""),"",(SQRT(247/D54)-10)*(393*SQRT(D54)-250*D54)*J52*6*10^-6)</f>
        <v/>
      </c>
      <c r="J55" s="79" t="s">
        <v>81</v>
      </c>
      <c r="K55" s="9" t="s">
        <v>72</v>
      </c>
    </row>
  </sheetData>
  <sheetProtection algorithmName="SHA-512" hashValue="sIgEZDIjx/VcVPFM1Kw6gAUEWHwL2Wkb0QkpWi7qN4SsKmJGLdvChOlOh4I2pjpyDISf5lND5VznCLsmTTUc+A==" saltValue="+oIeAP4kl+zINiwXKerUtA==" spinCount="100000" sheet="1" objects="1" scenarios="1" selectLockedCells="1"/>
  <mergeCells count="64">
    <mergeCell ref="E12:G12"/>
    <mergeCell ref="A4:B4"/>
    <mergeCell ref="C4:D4"/>
    <mergeCell ref="A5:B5"/>
    <mergeCell ref="A6:B6"/>
    <mergeCell ref="C5:L5"/>
    <mergeCell ref="C6:L6"/>
    <mergeCell ref="C7:L7"/>
    <mergeCell ref="C8:L8"/>
    <mergeCell ref="A7:B7"/>
    <mergeCell ref="B11:D11"/>
    <mergeCell ref="E11:G11"/>
    <mergeCell ref="B12:D12"/>
    <mergeCell ref="G4:I4"/>
    <mergeCell ref="B30:D30"/>
    <mergeCell ref="E30:G30"/>
    <mergeCell ref="B16:D16"/>
    <mergeCell ref="E16:G16"/>
    <mergeCell ref="B17:D17"/>
    <mergeCell ref="E17:G17"/>
    <mergeCell ref="B18:D18"/>
    <mergeCell ref="E18:G18"/>
    <mergeCell ref="B28:D28"/>
    <mergeCell ref="E28:G28"/>
    <mergeCell ref="B19:D19"/>
    <mergeCell ref="E19:G19"/>
    <mergeCell ref="B29:D29"/>
    <mergeCell ref="E29:G29"/>
    <mergeCell ref="B27:D27"/>
    <mergeCell ref="E27:G27"/>
    <mergeCell ref="B13:D13"/>
    <mergeCell ref="E13:G13"/>
    <mergeCell ref="B14:D14"/>
    <mergeCell ref="E14:G14"/>
    <mergeCell ref="B15:D15"/>
    <mergeCell ref="E15:G15"/>
    <mergeCell ref="B31:D31"/>
    <mergeCell ref="E31:G31"/>
    <mergeCell ref="B32:D32"/>
    <mergeCell ref="E32:G32"/>
    <mergeCell ref="B33:D33"/>
    <mergeCell ref="E33:G33"/>
    <mergeCell ref="B34:D34"/>
    <mergeCell ref="E34:G34"/>
    <mergeCell ref="B35:D35"/>
    <mergeCell ref="E35:G35"/>
    <mergeCell ref="B43:D43"/>
    <mergeCell ref="E43:G43"/>
    <mergeCell ref="B44:D44"/>
    <mergeCell ref="E44:G44"/>
    <mergeCell ref="B45:D45"/>
    <mergeCell ref="E45:G45"/>
    <mergeCell ref="B46:D46"/>
    <mergeCell ref="E46:G46"/>
    <mergeCell ref="B50:D50"/>
    <mergeCell ref="E50:G50"/>
    <mergeCell ref="B51:D51"/>
    <mergeCell ref="E51:G51"/>
    <mergeCell ref="B47:D47"/>
    <mergeCell ref="E47:G47"/>
    <mergeCell ref="B48:D48"/>
    <mergeCell ref="E48:G48"/>
    <mergeCell ref="B49:D49"/>
    <mergeCell ref="E49:G49"/>
  </mergeCells>
  <pageMargins left="0.78740157480314965" right="0.31496062992125984" top="0.31496062992125984" bottom="0.31496062992125984" header="0.27559055118110237" footer="0.27559055118110237"/>
  <pageSetup paperSize="9" fitToWidth="0" fitToHeight="0" orientation="portrait" r:id="rId1"/>
  <headerFooter>
    <oddFooter>&amp;L&amp;6B2 Nachweiss Abflussbeiwert
Version 2 / April 2016&amp;R&amp;"-,Fett"&amp;8Seite &amp;P/&amp;N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Codes!$A$2:$A$23</xm:f>
          </x14:formula1>
          <xm:sqref>E12:G19 E44:G51 E28:G35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/>
  <dimension ref="A1:M80"/>
  <sheetViews>
    <sheetView showGridLines="0" tabSelected="1" zoomScale="110" zoomScaleNormal="110" workbookViewId="0">
      <selection activeCell="C5" sqref="C5:M5"/>
    </sheetView>
  </sheetViews>
  <sheetFormatPr baseColWidth="10" defaultRowHeight="12.75"/>
  <cols>
    <col min="1" max="1" width="3.7109375" style="8" customWidth="1"/>
    <col min="2" max="2" width="5.7109375" style="8" customWidth="1"/>
    <col min="3" max="3" width="11.7109375" style="8" customWidth="1"/>
    <col min="4" max="10" width="6.7109375" style="8" customWidth="1"/>
    <col min="11" max="11" width="5.7109375" style="8" customWidth="1"/>
    <col min="12" max="12" width="6.7109375" style="8" customWidth="1"/>
    <col min="13" max="13" width="10.42578125" style="8" customWidth="1"/>
    <col min="14" max="16384" width="11.42578125" style="8"/>
  </cols>
  <sheetData>
    <row r="1" spans="1:13" ht="15">
      <c r="A1" s="12" t="s">
        <v>87</v>
      </c>
      <c r="B1" s="12" t="s">
        <v>54</v>
      </c>
      <c r="C1" s="11"/>
      <c r="D1" s="11"/>
      <c r="E1" s="11"/>
      <c r="F1" s="11"/>
      <c r="G1" s="11"/>
      <c r="H1" s="11"/>
      <c r="I1" s="11"/>
      <c r="J1" s="11"/>
      <c r="K1" s="11"/>
    </row>
    <row r="2" spans="1:13" ht="15">
      <c r="A2" s="13"/>
      <c r="B2" s="13" t="s">
        <v>39</v>
      </c>
      <c r="C2" s="13"/>
      <c r="D2" s="13"/>
      <c r="E2" s="13"/>
      <c r="F2" s="13"/>
      <c r="G2" s="13"/>
      <c r="H2" s="13"/>
      <c r="I2" s="13"/>
      <c r="J2" s="13"/>
      <c r="K2" s="13"/>
      <c r="L2" s="10"/>
      <c r="M2" s="10"/>
    </row>
    <row r="3" spans="1:13" ht="30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3" ht="15" customHeight="1">
      <c r="A4" s="102" t="s">
        <v>0</v>
      </c>
      <c r="B4" s="102"/>
      <c r="C4" s="103"/>
      <c r="D4" s="103"/>
      <c r="E4" s="75"/>
      <c r="F4" s="76" t="s">
        <v>53</v>
      </c>
      <c r="G4" s="103"/>
      <c r="H4" s="103"/>
      <c r="I4" s="103"/>
      <c r="J4" s="77"/>
      <c r="K4" s="77"/>
      <c r="L4" s="78"/>
      <c r="M4" s="78"/>
    </row>
    <row r="5" spans="1:13" ht="15" customHeight="1">
      <c r="A5" s="102" t="s">
        <v>1</v>
      </c>
      <c r="B5" s="10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1:13" ht="15" customHeight="1">
      <c r="A6" s="102" t="s">
        <v>2</v>
      </c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7" spans="1:13" ht="15" customHeight="1">
      <c r="A7" s="102" t="s">
        <v>3</v>
      </c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</row>
    <row r="8" spans="1:13" ht="15" customHeight="1">
      <c r="A8" s="63" t="s">
        <v>4</v>
      </c>
      <c r="B8" s="6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3" ht="15" customHeight="1">
      <c r="A9" s="50"/>
      <c r="B9" s="50"/>
      <c r="C9" s="51"/>
      <c r="D9" s="51"/>
      <c r="E9" s="51"/>
      <c r="F9" s="51"/>
      <c r="G9" s="51"/>
      <c r="H9" s="52"/>
      <c r="I9" s="48"/>
      <c r="J9" s="48"/>
      <c r="K9" s="48"/>
    </row>
    <row r="10" spans="1:13" ht="15" customHeight="1">
      <c r="A10" s="25" t="s">
        <v>73</v>
      </c>
      <c r="B10" s="18"/>
      <c r="C10" s="9"/>
      <c r="D10" s="92"/>
      <c r="F10" s="19"/>
      <c r="G10" s="8" t="s">
        <v>72</v>
      </c>
      <c r="J10" s="49"/>
      <c r="K10" s="26" t="s">
        <v>67</v>
      </c>
      <c r="L10" s="95"/>
    </row>
    <row r="11" spans="1:13" ht="6" customHeight="1">
      <c r="A11" s="56"/>
      <c r="B11" s="53"/>
      <c r="C11" s="53"/>
      <c r="D11" s="53"/>
      <c r="E11" s="53"/>
      <c r="F11" s="53"/>
      <c r="G11" s="53"/>
      <c r="H11" s="54"/>
      <c r="I11" s="55"/>
      <c r="J11" s="55"/>
      <c r="K11" s="55"/>
    </row>
    <row r="12" spans="1:13" ht="12.75" customHeight="1">
      <c r="A12" s="42"/>
      <c r="B12" s="70" t="s">
        <v>65</v>
      </c>
      <c r="C12" s="43"/>
      <c r="D12" s="43"/>
      <c r="E12" s="43"/>
      <c r="F12" s="43"/>
      <c r="G12" s="43"/>
      <c r="H12" s="64" t="s">
        <v>9</v>
      </c>
      <c r="I12" s="61" t="s">
        <v>63</v>
      </c>
      <c r="J12" s="64" t="s">
        <v>40</v>
      </c>
      <c r="K12" s="61" t="s">
        <v>64</v>
      </c>
      <c r="M12" s="104" t="s">
        <v>78</v>
      </c>
    </row>
    <row r="13" spans="1:13" ht="12.75" customHeight="1">
      <c r="A13" s="62" t="s">
        <v>5</v>
      </c>
      <c r="B13" s="100" t="s">
        <v>6</v>
      </c>
      <c r="C13" s="100"/>
      <c r="D13" s="100"/>
      <c r="E13" s="101" t="s">
        <v>42</v>
      </c>
      <c r="F13" s="101"/>
      <c r="G13" s="101"/>
      <c r="H13" s="64" t="s">
        <v>41</v>
      </c>
      <c r="I13" s="64" t="s">
        <v>7</v>
      </c>
      <c r="J13" s="64" t="s">
        <v>41</v>
      </c>
      <c r="K13" s="64" t="s">
        <v>41</v>
      </c>
      <c r="M13" s="104"/>
    </row>
    <row r="14" spans="1:13" ht="14.25" customHeight="1">
      <c r="A14" s="93"/>
      <c r="B14" s="98"/>
      <c r="C14" s="98"/>
      <c r="D14" s="98"/>
      <c r="E14" s="99"/>
      <c r="F14" s="99"/>
      <c r="G14" s="99"/>
      <c r="H14" s="94"/>
      <c r="I14" s="24" t="str">
        <f>IF(E14="","",VLOOKUP(E14,Codes!$A$2:$B$23,2,FALSE))</f>
        <v/>
      </c>
      <c r="J14" s="46" t="str">
        <f>IF(I14="","",PRODUCT(H14:I14))</f>
        <v/>
      </c>
      <c r="K14" s="85" t="str">
        <f t="shared" ref="K14:K21" si="0">IF(J14="","",J14*D$10)</f>
        <v/>
      </c>
      <c r="M14" s="104"/>
    </row>
    <row r="15" spans="1:13" ht="14.25" customHeight="1">
      <c r="A15" s="93"/>
      <c r="B15" s="98"/>
      <c r="C15" s="98"/>
      <c r="D15" s="98"/>
      <c r="E15" s="99"/>
      <c r="F15" s="99"/>
      <c r="G15" s="99"/>
      <c r="H15" s="94"/>
      <c r="I15" s="24" t="str">
        <f>IF(E15="","",VLOOKUP(E15,Codes!$A$2:$B$23,2,FALSE))</f>
        <v/>
      </c>
      <c r="J15" s="46" t="str">
        <f t="shared" ref="J15:J21" si="1">IF(I15="","",PRODUCT(H15:I15))</f>
        <v/>
      </c>
      <c r="K15" s="85" t="str">
        <f t="shared" si="0"/>
        <v/>
      </c>
    </row>
    <row r="16" spans="1:13" ht="14.25" customHeight="1">
      <c r="A16" s="93"/>
      <c r="B16" s="98"/>
      <c r="C16" s="98"/>
      <c r="D16" s="98"/>
      <c r="E16" s="99"/>
      <c r="F16" s="99"/>
      <c r="G16" s="99"/>
      <c r="H16" s="94"/>
      <c r="I16" s="24" t="str">
        <f>IF(E16="","",VLOOKUP(E16,Codes!$A$2:$B$23,2,FALSE))</f>
        <v/>
      </c>
      <c r="J16" s="46" t="str">
        <f t="shared" si="1"/>
        <v/>
      </c>
      <c r="K16" s="85" t="str">
        <f t="shared" si="0"/>
        <v/>
      </c>
    </row>
    <row r="17" spans="1:13" ht="14.25" customHeight="1">
      <c r="A17" s="93"/>
      <c r="B17" s="98"/>
      <c r="C17" s="98"/>
      <c r="D17" s="98"/>
      <c r="E17" s="99"/>
      <c r="F17" s="99"/>
      <c r="G17" s="99"/>
      <c r="H17" s="94"/>
      <c r="I17" s="24" t="str">
        <f>IF(E17="","",VLOOKUP(E17,Codes!$A$2:$B$23,2,FALSE))</f>
        <v/>
      </c>
      <c r="J17" s="46" t="str">
        <f t="shared" si="1"/>
        <v/>
      </c>
      <c r="K17" s="85" t="str">
        <f t="shared" si="0"/>
        <v/>
      </c>
    </row>
    <row r="18" spans="1:13" ht="14.25" customHeight="1">
      <c r="A18" s="93"/>
      <c r="B18" s="98"/>
      <c r="C18" s="98"/>
      <c r="D18" s="98"/>
      <c r="E18" s="99"/>
      <c r="F18" s="99"/>
      <c r="G18" s="99"/>
      <c r="H18" s="94"/>
      <c r="I18" s="24" t="str">
        <f>IF(E18="","",VLOOKUP(E18,Codes!$A$2:$B$23,2,FALSE))</f>
        <v/>
      </c>
      <c r="J18" s="46" t="str">
        <f t="shared" si="1"/>
        <v/>
      </c>
      <c r="K18" s="85" t="str">
        <f t="shared" si="0"/>
        <v/>
      </c>
    </row>
    <row r="19" spans="1:13" ht="14.25" customHeight="1">
      <c r="A19" s="93"/>
      <c r="B19" s="98"/>
      <c r="C19" s="98"/>
      <c r="D19" s="98"/>
      <c r="E19" s="99"/>
      <c r="F19" s="99"/>
      <c r="G19" s="99"/>
      <c r="H19" s="94"/>
      <c r="I19" s="24" t="str">
        <f>IF(E19="","",VLOOKUP(E19,Codes!$A$2:$B$23,2,FALSE))</f>
        <v/>
      </c>
      <c r="J19" s="46" t="str">
        <f t="shared" si="1"/>
        <v/>
      </c>
      <c r="K19" s="85" t="str">
        <f t="shared" si="0"/>
        <v/>
      </c>
    </row>
    <row r="20" spans="1:13" ht="14.25" customHeight="1">
      <c r="A20" s="93"/>
      <c r="B20" s="98"/>
      <c r="C20" s="98"/>
      <c r="D20" s="98"/>
      <c r="E20" s="99"/>
      <c r="F20" s="99"/>
      <c r="G20" s="99"/>
      <c r="H20" s="94"/>
      <c r="I20" s="24" t="str">
        <f>IF(E20="","",VLOOKUP(E20,Codes!$A$2:$B$23,2,FALSE))</f>
        <v/>
      </c>
      <c r="J20" s="46" t="str">
        <f t="shared" si="1"/>
        <v/>
      </c>
      <c r="K20" s="85" t="str">
        <f t="shared" si="0"/>
        <v/>
      </c>
    </row>
    <row r="21" spans="1:13" ht="14.25" customHeight="1">
      <c r="A21" s="93"/>
      <c r="B21" s="98"/>
      <c r="C21" s="98"/>
      <c r="D21" s="98"/>
      <c r="E21" s="99"/>
      <c r="F21" s="99"/>
      <c r="G21" s="99"/>
      <c r="H21" s="94"/>
      <c r="I21" s="24" t="str">
        <f>IF(E21="","",VLOOKUP(E21,Codes!$A$2:$B$23,2,FALSE))</f>
        <v/>
      </c>
      <c r="J21" s="80" t="str">
        <f t="shared" si="1"/>
        <v/>
      </c>
      <c r="K21" s="85" t="str">
        <f t="shared" si="0"/>
        <v/>
      </c>
    </row>
    <row r="22" spans="1:13" ht="14.25" customHeight="1">
      <c r="A22" s="36"/>
      <c r="B22" s="37"/>
      <c r="C22" s="38"/>
      <c r="D22" s="38"/>
      <c r="E22" s="38"/>
      <c r="F22" s="38"/>
      <c r="G22" s="39" t="s">
        <v>32</v>
      </c>
      <c r="H22" s="45">
        <f>SUM(H14:H21)</f>
        <v>0</v>
      </c>
      <c r="I22" s="40"/>
      <c r="J22" s="81">
        <f>SUM(J14:J21)</f>
        <v>0</v>
      </c>
      <c r="K22" s="82">
        <f>SUM(K14:K21)</f>
        <v>0</v>
      </c>
    </row>
    <row r="23" spans="1:13" ht="6" customHeight="1"/>
    <row r="24" spans="1:13" ht="15.75" customHeight="1">
      <c r="A24" s="8" t="s">
        <v>68</v>
      </c>
      <c r="D24" s="8" t="s">
        <v>70</v>
      </c>
      <c r="E24" s="107">
        <f>J22/10000</f>
        <v>0</v>
      </c>
      <c r="F24" s="107"/>
      <c r="G24" s="8" t="s">
        <v>43</v>
      </c>
    </row>
    <row r="25" spans="1:13" ht="15.75" customHeight="1">
      <c r="A25" s="8" t="s">
        <v>66</v>
      </c>
      <c r="D25" s="8" t="s">
        <v>71</v>
      </c>
      <c r="E25" s="108">
        <f>K22*0.025</f>
        <v>0</v>
      </c>
      <c r="F25" s="108"/>
      <c r="G25" s="8" t="s">
        <v>8</v>
      </c>
      <c r="H25" s="8" t="s">
        <v>69</v>
      </c>
    </row>
    <row r="26" spans="1:13" ht="9" customHeight="1"/>
    <row r="27" spans="1:13" ht="25.5" customHeight="1">
      <c r="A27" s="105" t="s">
        <v>55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</row>
    <row r="51" spans="1:13" ht="9" customHeight="1"/>
    <row r="52" spans="1:13" ht="15.75" customHeight="1">
      <c r="A52" s="71" t="s">
        <v>74</v>
      </c>
      <c r="B52" s="28" t="s">
        <v>84</v>
      </c>
      <c r="D52" s="96"/>
      <c r="E52" s="65" t="s">
        <v>85</v>
      </c>
      <c r="F52" s="20"/>
      <c r="G52" s="20"/>
      <c r="H52" s="29"/>
      <c r="I52" s="29"/>
      <c r="J52" s="20"/>
    </row>
    <row r="53" spans="1:13">
      <c r="A53" s="71" t="s">
        <v>75</v>
      </c>
      <c r="B53" s="65" t="s">
        <v>51</v>
      </c>
      <c r="D53" s="65"/>
      <c r="E53" s="65"/>
      <c r="F53" s="65"/>
      <c r="G53" s="65"/>
      <c r="H53" s="65"/>
      <c r="I53" s="65"/>
      <c r="J53" s="65"/>
    </row>
    <row r="54" spans="1:13">
      <c r="A54" s="27"/>
      <c r="B54" s="31" t="s">
        <v>52</v>
      </c>
      <c r="D54" s="32"/>
      <c r="E54" s="16"/>
      <c r="F54" s="20"/>
      <c r="G54" s="20"/>
      <c r="H54" s="29"/>
      <c r="I54" s="29"/>
      <c r="J54" s="20"/>
    </row>
    <row r="55" spans="1:13" ht="15">
      <c r="A55" s="14"/>
      <c r="B55" s="57" t="s">
        <v>44</v>
      </c>
      <c r="D55" s="21"/>
      <c r="E55" s="33"/>
      <c r="F55" s="21" t="s">
        <v>45</v>
      </c>
      <c r="G55" s="97"/>
      <c r="H55" s="22" t="s">
        <v>46</v>
      </c>
      <c r="I55" s="22"/>
      <c r="J55" s="20"/>
    </row>
    <row r="56" spans="1:13" ht="15">
      <c r="A56" s="14"/>
      <c r="B56" s="58" t="s">
        <v>76</v>
      </c>
      <c r="D56" s="21"/>
      <c r="E56" s="33"/>
      <c r="F56" s="41" t="s">
        <v>77</v>
      </c>
      <c r="G56" s="74">
        <f>G55*E24</f>
        <v>0</v>
      </c>
      <c r="H56" s="17" t="s">
        <v>47</v>
      </c>
      <c r="I56" s="17"/>
      <c r="J56" s="20"/>
    </row>
    <row r="57" spans="1:13" ht="6" customHeight="1">
      <c r="A57" s="20"/>
      <c r="B57" s="30"/>
      <c r="C57" s="28"/>
      <c r="D57" s="15"/>
      <c r="E57" s="15"/>
      <c r="F57" s="20"/>
      <c r="G57" s="34"/>
      <c r="H57" s="35"/>
      <c r="I57" s="35"/>
      <c r="J57" s="20"/>
    </row>
    <row r="58" spans="1:13">
      <c r="A58" s="59" t="s">
        <v>48</v>
      </c>
      <c r="B58" s="27"/>
      <c r="C58" s="106" t="s">
        <v>49</v>
      </c>
      <c r="D58" s="106"/>
      <c r="E58" s="106"/>
      <c r="F58" s="106"/>
      <c r="G58" s="106"/>
      <c r="H58" s="106"/>
      <c r="I58" s="106"/>
      <c r="J58" s="106"/>
      <c r="K58" s="106"/>
      <c r="L58" s="106"/>
      <c r="M58" s="106"/>
    </row>
    <row r="59" spans="1:13"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</row>
    <row r="60" spans="1:13"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</row>
    <row r="62" spans="1:13">
      <c r="C62" s="15" t="s">
        <v>93</v>
      </c>
      <c r="D62" s="15" t="s">
        <v>94</v>
      </c>
    </row>
    <row r="63" spans="1:13">
      <c r="C63" s="90" t="s">
        <v>50</v>
      </c>
      <c r="D63" s="90" t="s">
        <v>95</v>
      </c>
    </row>
    <row r="64" spans="1:13">
      <c r="C64" s="14">
        <v>5</v>
      </c>
      <c r="D64" s="91">
        <v>284.39999999999998</v>
      </c>
    </row>
    <row r="65" spans="3:5">
      <c r="C65" s="14">
        <v>10</v>
      </c>
      <c r="D65" s="91">
        <v>272.39999999999998</v>
      </c>
    </row>
    <row r="66" spans="3:5">
      <c r="C66" s="14">
        <v>15</v>
      </c>
      <c r="D66" s="91">
        <v>260.39999999999998</v>
      </c>
    </row>
    <row r="67" spans="3:5">
      <c r="C67" s="14">
        <v>20</v>
      </c>
      <c r="D67" s="91">
        <v>248.4</v>
      </c>
    </row>
    <row r="68" spans="3:5">
      <c r="C68" s="14">
        <v>25</v>
      </c>
      <c r="D68" s="91">
        <v>236.4</v>
      </c>
    </row>
    <row r="69" spans="3:5">
      <c r="C69" s="14">
        <v>30</v>
      </c>
      <c r="D69" s="91">
        <v>225.17</v>
      </c>
    </row>
    <row r="70" spans="3:5">
      <c r="C70" s="14">
        <v>50</v>
      </c>
      <c r="D70" s="91">
        <v>189.64</v>
      </c>
    </row>
    <row r="71" spans="3:5">
      <c r="C71" s="14">
        <v>75</v>
      </c>
      <c r="D71" s="91">
        <v>157.24</v>
      </c>
    </row>
    <row r="72" spans="3:5">
      <c r="C72" s="14">
        <v>100</v>
      </c>
      <c r="D72" s="91">
        <v>132.30000000000001</v>
      </c>
    </row>
    <row r="73" spans="3:5">
      <c r="C73" s="14">
        <v>125</v>
      </c>
      <c r="D73" s="91">
        <v>112.09</v>
      </c>
    </row>
    <row r="74" spans="3:5">
      <c r="C74" s="14">
        <v>150</v>
      </c>
      <c r="D74" s="91">
        <v>95.25</v>
      </c>
    </row>
    <row r="75" spans="3:5">
      <c r="C75" s="14">
        <v>175</v>
      </c>
      <c r="D75" s="91">
        <v>81</v>
      </c>
    </row>
    <row r="76" spans="3:5">
      <c r="C76" s="14">
        <v>200</v>
      </c>
      <c r="D76" s="91">
        <v>68.67</v>
      </c>
    </row>
    <row r="77" spans="3:5">
      <c r="C77" s="14">
        <v>225</v>
      </c>
      <c r="D77" s="91">
        <v>58.06</v>
      </c>
    </row>
    <row r="78" spans="3:5">
      <c r="C78" s="14">
        <v>250</v>
      </c>
      <c r="D78" s="91">
        <v>48.94</v>
      </c>
    </row>
    <row r="79" spans="3:5">
      <c r="C79" s="8">
        <f>D52</f>
        <v>0</v>
      </c>
      <c r="E79" s="8">
        <v>0</v>
      </c>
    </row>
    <row r="80" spans="3:5">
      <c r="C80" s="8">
        <f>D52</f>
        <v>0</v>
      </c>
      <c r="E80" s="8">
        <v>290</v>
      </c>
    </row>
  </sheetData>
  <sheetProtection algorithmName="SHA-512" hashValue="Vx7vL0q3/VMDJIir6fBqB2IV+IRxT+tlq9Oj4IZ/rs09w2Xie6bzZN9s50IDuQRx4d2+lgn8jrffAH5erKBErw==" saltValue="WuZGL7OBKG3+ZOuURYoQsg==" spinCount="100000" sheet="1" objects="1" scenarios="1" selectLockedCells="1"/>
  <mergeCells count="33">
    <mergeCell ref="C58:M60"/>
    <mergeCell ref="B20:D20"/>
    <mergeCell ref="E20:G20"/>
    <mergeCell ref="B21:D21"/>
    <mergeCell ref="E21:G21"/>
    <mergeCell ref="E24:F24"/>
    <mergeCell ref="E25:F25"/>
    <mergeCell ref="B18:D18"/>
    <mergeCell ref="E18:G18"/>
    <mergeCell ref="B19:D19"/>
    <mergeCell ref="E19:G19"/>
    <mergeCell ref="A27:M27"/>
    <mergeCell ref="B15:D15"/>
    <mergeCell ref="E15:G15"/>
    <mergeCell ref="B16:D16"/>
    <mergeCell ref="E16:G16"/>
    <mergeCell ref="B17:D17"/>
    <mergeCell ref="E17:G17"/>
    <mergeCell ref="G4:I4"/>
    <mergeCell ref="M12:M14"/>
    <mergeCell ref="C5:M5"/>
    <mergeCell ref="C6:M6"/>
    <mergeCell ref="C7:M7"/>
    <mergeCell ref="C8:M8"/>
    <mergeCell ref="E13:G13"/>
    <mergeCell ref="B14:D14"/>
    <mergeCell ref="E14:G14"/>
    <mergeCell ref="A4:B4"/>
    <mergeCell ref="C4:D4"/>
    <mergeCell ref="A5:B5"/>
    <mergeCell ref="A6:B6"/>
    <mergeCell ref="B13:D13"/>
    <mergeCell ref="A7:B7"/>
  </mergeCells>
  <pageMargins left="0.78740157480314965" right="0.31496062992125984" top="0.31496062992125984" bottom="0.31496062992125984" header="0.27559055118110237" footer="0.27559055118110237"/>
  <pageSetup paperSize="9" fitToWidth="0" fitToHeight="0" orientation="portrait" r:id="rId1"/>
  <headerFooter>
    <oddFooter>&amp;L&amp;6B2 Nachweiss Abflussbeiwert
Version 2016 (Juli 2016)&amp;R&amp;"-,Fett"&amp;8Seite &amp;P/&amp;N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Codes!$A$2:$A$23</xm:f>
          </x14:formula1>
          <xm:sqref>E14:G21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F34"/>
  <sheetViews>
    <sheetView topLeftCell="A16" workbookViewId="0">
      <selection activeCell="A35" sqref="A35"/>
    </sheetView>
  </sheetViews>
  <sheetFormatPr baseColWidth="10" defaultRowHeight="15"/>
  <cols>
    <col min="1" max="1" width="47.85546875" style="2" customWidth="1"/>
    <col min="2" max="16384" width="11.42578125" style="2"/>
  </cols>
  <sheetData>
    <row r="1" spans="1:6" ht="15.75">
      <c r="A1" s="3" t="s">
        <v>30</v>
      </c>
      <c r="B1" s="4"/>
      <c r="C1" s="4" t="s">
        <v>60</v>
      </c>
      <c r="D1" s="7"/>
      <c r="E1" s="4"/>
      <c r="F1" s="4"/>
    </row>
    <row r="2" spans="1:6">
      <c r="A2" s="1" t="s">
        <v>16</v>
      </c>
      <c r="B2" s="5">
        <v>0.9</v>
      </c>
      <c r="C2" s="2" t="s">
        <v>61</v>
      </c>
      <c r="D2" s="6"/>
    </row>
    <row r="3" spans="1:6">
      <c r="A3" s="1" t="s">
        <v>17</v>
      </c>
      <c r="B3" s="5">
        <v>0.8</v>
      </c>
      <c r="C3" s="2" t="s">
        <v>61</v>
      </c>
      <c r="D3" s="6"/>
    </row>
    <row r="4" spans="1:6">
      <c r="A4" s="1" t="s">
        <v>18</v>
      </c>
      <c r="B4" s="5">
        <v>0.25</v>
      </c>
      <c r="C4" s="2" t="s">
        <v>61</v>
      </c>
      <c r="D4" s="6"/>
    </row>
    <row r="5" spans="1:6">
      <c r="A5" s="1" t="s">
        <v>19</v>
      </c>
      <c r="B5" s="5">
        <v>0.1</v>
      </c>
      <c r="C5" s="2" t="s">
        <v>61</v>
      </c>
      <c r="D5" s="6"/>
    </row>
    <row r="6" spans="1:6">
      <c r="A6" s="1" t="s">
        <v>20</v>
      </c>
      <c r="B6" s="5">
        <v>0.2</v>
      </c>
      <c r="C6" s="2" t="s">
        <v>61</v>
      </c>
      <c r="D6" s="6"/>
    </row>
    <row r="7" spans="1:6">
      <c r="A7" s="1" t="s">
        <v>21</v>
      </c>
      <c r="B7" s="5">
        <v>0.4</v>
      </c>
      <c r="C7" s="2" t="s">
        <v>61</v>
      </c>
      <c r="D7" s="6"/>
    </row>
    <row r="8" spans="1:6">
      <c r="A8" s="1" t="s">
        <v>22</v>
      </c>
      <c r="B8" s="5">
        <v>0.7</v>
      </c>
      <c r="C8" s="2" t="s">
        <v>61</v>
      </c>
      <c r="D8" s="6"/>
    </row>
    <row r="9" spans="1:6">
      <c r="A9" s="1"/>
      <c r="B9" s="5"/>
      <c r="D9" s="6"/>
    </row>
    <row r="10" spans="1:6">
      <c r="A10" s="1" t="s">
        <v>10</v>
      </c>
      <c r="B10" s="5">
        <v>0.9</v>
      </c>
      <c r="C10" s="2" t="s">
        <v>62</v>
      </c>
      <c r="D10" s="6"/>
    </row>
    <row r="11" spans="1:6">
      <c r="A11" s="1" t="s">
        <v>23</v>
      </c>
      <c r="B11" s="5">
        <v>0.6</v>
      </c>
      <c r="C11" s="2" t="s">
        <v>62</v>
      </c>
      <c r="D11" s="6"/>
    </row>
    <row r="12" spans="1:6">
      <c r="A12" s="1" t="s">
        <v>11</v>
      </c>
      <c r="B12" s="5">
        <v>0.6</v>
      </c>
      <c r="C12" s="2" t="s">
        <v>62</v>
      </c>
      <c r="D12" s="6"/>
    </row>
    <row r="13" spans="1:6">
      <c r="A13" s="1" t="s">
        <v>12</v>
      </c>
      <c r="B13" s="5">
        <v>0.8</v>
      </c>
      <c r="C13" s="2" t="s">
        <v>62</v>
      </c>
      <c r="D13" s="6"/>
    </row>
    <row r="14" spans="1:6">
      <c r="A14" s="1" t="s">
        <v>13</v>
      </c>
      <c r="B14" s="5">
        <v>0.6</v>
      </c>
      <c r="C14" s="2" t="s">
        <v>62</v>
      </c>
      <c r="D14" s="6"/>
    </row>
    <row r="15" spans="1:6">
      <c r="A15" s="1" t="s">
        <v>24</v>
      </c>
      <c r="B15" s="5">
        <v>0.4</v>
      </c>
      <c r="C15" s="2" t="s">
        <v>62</v>
      </c>
      <c r="D15" s="6"/>
    </row>
    <row r="16" spans="1:6">
      <c r="A16" s="1" t="s">
        <v>14</v>
      </c>
      <c r="B16" s="5">
        <v>0.2</v>
      </c>
      <c r="C16" s="2" t="s">
        <v>62</v>
      </c>
      <c r="D16" s="6"/>
    </row>
    <row r="17" spans="1:6">
      <c r="A17" s="1" t="s">
        <v>15</v>
      </c>
      <c r="B17" s="5">
        <v>0.2</v>
      </c>
      <c r="C17" s="2" t="s">
        <v>62</v>
      </c>
      <c r="D17" s="6"/>
    </row>
    <row r="18" spans="1:6">
      <c r="A18" s="1" t="s">
        <v>25</v>
      </c>
      <c r="B18" s="5">
        <v>0.6</v>
      </c>
      <c r="C18" s="2" t="s">
        <v>62</v>
      </c>
      <c r="D18" s="6"/>
    </row>
    <row r="19" spans="1:6">
      <c r="A19" s="1"/>
      <c r="B19" s="5"/>
    </row>
    <row r="20" spans="1:6">
      <c r="A20" s="1" t="s">
        <v>26</v>
      </c>
      <c r="B20" s="5">
        <v>0.1</v>
      </c>
    </row>
    <row r="21" spans="1:6">
      <c r="A21" s="1" t="s">
        <v>27</v>
      </c>
      <c r="B21" s="5">
        <v>0.1</v>
      </c>
    </row>
    <row r="22" spans="1:6">
      <c r="A22" s="1" t="s">
        <v>28</v>
      </c>
      <c r="B22" s="5">
        <v>0.05</v>
      </c>
    </row>
    <row r="23" spans="1:6">
      <c r="A23" s="1" t="s">
        <v>29</v>
      </c>
      <c r="B23" s="5">
        <v>0</v>
      </c>
    </row>
    <row r="26" spans="1:6" ht="15.75">
      <c r="A26" s="3" t="s">
        <v>33</v>
      </c>
      <c r="B26" s="4" t="s">
        <v>38</v>
      </c>
      <c r="C26" s="4" t="s">
        <v>31</v>
      </c>
      <c r="D26" s="4"/>
      <c r="E26" s="4"/>
      <c r="F26" s="4"/>
    </row>
    <row r="27" spans="1:6">
      <c r="A27" s="2" t="s">
        <v>34</v>
      </c>
      <c r="B27" s="6">
        <v>1</v>
      </c>
      <c r="C27" s="6">
        <v>0</v>
      </c>
      <c r="D27" s="2" t="s">
        <v>56</v>
      </c>
    </row>
    <row r="28" spans="1:6">
      <c r="A28" s="2" t="s">
        <v>36</v>
      </c>
      <c r="B28" s="6">
        <v>1</v>
      </c>
      <c r="C28" s="6">
        <v>0</v>
      </c>
      <c r="D28" s="2" t="s">
        <v>58</v>
      </c>
    </row>
    <row r="29" spans="1:6">
      <c r="A29" s="2" t="s">
        <v>35</v>
      </c>
      <c r="B29" s="6">
        <v>0</v>
      </c>
      <c r="C29" s="6">
        <v>1</v>
      </c>
      <c r="D29" s="2" t="s">
        <v>57</v>
      </c>
    </row>
    <row r="30" spans="1:6">
      <c r="A30" s="2" t="s">
        <v>37</v>
      </c>
      <c r="B30" s="6">
        <v>0.5</v>
      </c>
      <c r="C30" s="6"/>
      <c r="D30" s="2" t="s">
        <v>59</v>
      </c>
    </row>
    <row r="33" spans="1:6" ht="15.75">
      <c r="A33" s="3" t="s">
        <v>96</v>
      </c>
      <c r="B33" s="83"/>
      <c r="C33" s="83"/>
      <c r="D33" s="3"/>
      <c r="E33" s="3"/>
      <c r="F33" s="3"/>
    </row>
    <row r="34" spans="1:6">
      <c r="A34" s="2" t="s">
        <v>97</v>
      </c>
    </row>
  </sheetData>
  <sortState ref="C66:C102">
    <sortCondition ref="C66"/>
  </sortState>
  <pageMargins left="0.78740157480314965" right="0.78740157480314965" top="1.1811023622047245" bottom="0.78740157480314965" header="0.31496062992125984" footer="0.31496062992125984"/>
  <pageSetup paperSize="9" orientation="portrait" r:id="rId1"/>
  <headerFooter>
    <oddHeader>&amp;L&amp;G</oddHeader>
    <oddFooter>&amp;L&amp;"Zwo-Alt w-2,Standard"&amp;8&amp;Z&amp;F&amp;R&amp;"Zwo-Alt w-2,Standard"&amp;8Seite: 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B5a</vt:lpstr>
      <vt:lpstr>B5b</vt:lpstr>
      <vt:lpstr>Codes</vt:lpstr>
      <vt:lpstr>B5a!Druckbereich</vt:lpstr>
      <vt:lpstr>B5b!Druckbereich</vt:lpstr>
      <vt:lpstr>B5a!Drucktitel</vt:lpstr>
      <vt:lpstr>B5b!Drucktitel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Brigitte Schaedler</dc:creator>
  <cp:lastModifiedBy>Brigitte Schaedler</cp:lastModifiedBy>
  <cp:lastPrinted>2016-12-15T08:39:32Z</cp:lastPrinted>
  <dcterms:created xsi:type="dcterms:W3CDTF">2013-09-11T06:19:48Z</dcterms:created>
  <dcterms:modified xsi:type="dcterms:W3CDTF">2017-01-31T16:27:44Z</dcterms:modified>
</cp:coreProperties>
</file>