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0" yWindow="0" windowWidth="28800" windowHeight="11835" tabRatio="860"/>
  </bookViews>
  <sheets>
    <sheet name="B2" sheetId="1" r:id="rId1"/>
    <sheet name="Codes" sheetId="2" state="hidden" r:id="rId2"/>
  </sheets>
  <definedNames>
    <definedName name="_xlnm.Print_Area" localSheetId="0">'B2'!$A$1:$N$107</definedName>
    <definedName name="_xlnm.Print_Titles" localSheetId="0">'B2'!$1:$3</definedName>
  </definedNames>
  <calcPr calcId="145621"/>
</workbook>
</file>

<file path=xl/calcChain.xml><?xml version="1.0" encoding="utf-8"?>
<calcChain xmlns="http://schemas.openxmlformats.org/spreadsheetml/2006/main">
  <c r="Q103" i="1" l="1"/>
  <c r="I83" i="1" l="1"/>
  <c r="J83" i="1" s="1"/>
  <c r="I82" i="1"/>
  <c r="J82" i="1" s="1"/>
  <c r="I81" i="1"/>
  <c r="N83" i="1" l="1"/>
  <c r="O83" i="1" s="1"/>
  <c r="K83" i="1"/>
  <c r="N82" i="1"/>
  <c r="O82" i="1" s="1"/>
  <c r="K82" i="1"/>
  <c r="N69" i="1" l="1"/>
  <c r="N70" i="1"/>
  <c r="N71" i="1"/>
  <c r="N72" i="1"/>
  <c r="N73" i="1"/>
  <c r="F103" i="1" l="1"/>
  <c r="C29" i="2" l="1"/>
  <c r="B27" i="2"/>
  <c r="B28" i="2"/>
  <c r="I103" i="1"/>
  <c r="I92" i="1"/>
  <c r="J92" i="1" s="1"/>
  <c r="K92" i="1" s="1"/>
  <c r="I93" i="1"/>
  <c r="J93" i="1" s="1"/>
  <c r="K93" i="1" s="1"/>
  <c r="I94" i="1"/>
  <c r="J94" i="1" s="1"/>
  <c r="K94" i="1" s="1"/>
  <c r="I95" i="1"/>
  <c r="J95" i="1" s="1"/>
  <c r="K95" i="1" s="1"/>
  <c r="I96" i="1"/>
  <c r="J96" i="1" s="1"/>
  <c r="K96" i="1" s="1"/>
  <c r="I97" i="1"/>
  <c r="J97" i="1" s="1"/>
  <c r="K97" i="1" s="1"/>
  <c r="I98" i="1"/>
  <c r="J98" i="1" s="1"/>
  <c r="K98" i="1" s="1"/>
  <c r="I99" i="1"/>
  <c r="J99" i="1" s="1"/>
  <c r="K99" i="1" s="1"/>
  <c r="N98" i="1" l="1"/>
  <c r="O98" i="1" s="1"/>
  <c r="N97" i="1"/>
  <c r="O97" i="1" s="1"/>
  <c r="N96" i="1"/>
  <c r="O96" i="1" s="1"/>
  <c r="N95" i="1"/>
  <c r="O95" i="1" s="1"/>
  <c r="N94" i="1"/>
  <c r="O94" i="1" s="1"/>
  <c r="N99" i="1"/>
  <c r="O99" i="1" s="1"/>
  <c r="N93" i="1"/>
  <c r="O93" i="1" s="1"/>
  <c r="N92" i="1"/>
  <c r="N100" i="1" l="1"/>
  <c r="O92" i="1"/>
  <c r="O100" i="1" s="1"/>
  <c r="D104" i="1" s="1"/>
  <c r="B30" i="2" l="1"/>
  <c r="C30" i="2" s="1"/>
  <c r="E103" i="1" s="1"/>
  <c r="D103" i="1"/>
  <c r="H100" i="1"/>
  <c r="H87" i="1"/>
  <c r="H74" i="1"/>
  <c r="I79" i="1" l="1"/>
  <c r="J79" i="1" s="1"/>
  <c r="K79" i="1" s="1"/>
  <c r="I80" i="1"/>
  <c r="J80" i="1" s="1"/>
  <c r="K80" i="1" s="1"/>
  <c r="J81" i="1"/>
  <c r="I84" i="1"/>
  <c r="J84" i="1" s="1"/>
  <c r="K84" i="1" s="1"/>
  <c r="I85" i="1"/>
  <c r="J85" i="1" s="1"/>
  <c r="K85" i="1" s="1"/>
  <c r="I86" i="1"/>
  <c r="J86" i="1" s="1"/>
  <c r="K86" i="1" s="1"/>
  <c r="H63" i="1"/>
  <c r="Q104" i="1" s="1"/>
  <c r="Q106" i="1" s="1"/>
  <c r="I57" i="1"/>
  <c r="J57" i="1" s="1"/>
  <c r="I59" i="1"/>
  <c r="J59" i="1" s="1"/>
  <c r="K59" i="1" s="1"/>
  <c r="I73" i="1"/>
  <c r="I72" i="1"/>
  <c r="J72" i="1" s="1"/>
  <c r="K72" i="1" s="1"/>
  <c r="I71" i="1"/>
  <c r="I70" i="1"/>
  <c r="I69" i="1"/>
  <c r="I68" i="1"/>
  <c r="J68" i="1" s="1"/>
  <c r="K68" i="1" s="1"/>
  <c r="I58" i="1"/>
  <c r="J58" i="1" s="1"/>
  <c r="K58" i="1" s="1"/>
  <c r="I60" i="1"/>
  <c r="J60" i="1" s="1"/>
  <c r="K60" i="1" s="1"/>
  <c r="I61" i="1"/>
  <c r="J61" i="1" s="1"/>
  <c r="K61" i="1" s="1"/>
  <c r="I62" i="1"/>
  <c r="J62" i="1" s="1"/>
  <c r="K62" i="1" s="1"/>
  <c r="N81" i="1" l="1"/>
  <c r="O81" i="1" s="1"/>
  <c r="K81" i="1"/>
  <c r="N86" i="1"/>
  <c r="O86" i="1" s="1"/>
  <c r="N85" i="1"/>
  <c r="O85" i="1" s="1"/>
  <c r="N84" i="1"/>
  <c r="O84" i="1" s="1"/>
  <c r="N80" i="1"/>
  <c r="O80" i="1" s="1"/>
  <c r="N79" i="1"/>
  <c r="O79" i="1" s="1"/>
  <c r="J87" i="1"/>
  <c r="J69" i="1"/>
  <c r="K69" i="1" s="1"/>
  <c r="J73" i="1"/>
  <c r="K73" i="1" s="1"/>
  <c r="J70" i="1"/>
  <c r="K70" i="1" s="1"/>
  <c r="J71" i="1"/>
  <c r="K71" i="1" s="1"/>
  <c r="J63" i="1"/>
  <c r="K57" i="1"/>
  <c r="K63" i="1" s="1"/>
  <c r="N87" i="1" l="1"/>
  <c r="L103" i="1" s="1"/>
  <c r="O87" i="1"/>
  <c r="E104" i="1" s="1"/>
  <c r="F104" i="1" s="1"/>
  <c r="G104" i="1" s="1"/>
  <c r="K87" i="1"/>
  <c r="J74" i="1"/>
  <c r="J100" i="1"/>
  <c r="K103" i="1" l="1"/>
  <c r="K74" i="1"/>
  <c r="K100" i="1"/>
</calcChain>
</file>

<file path=xl/comments1.xml><?xml version="1.0" encoding="utf-8"?>
<comments xmlns="http://schemas.openxmlformats.org/spreadsheetml/2006/main">
  <authors>
    <author>Marco Büchel</author>
  </authors>
  <commentList>
    <comment ref="L79" authorId="0">
      <text>
        <r>
          <rPr>
            <sz val="9"/>
            <color indexed="81"/>
            <rFont val="Tahoma"/>
            <family val="2"/>
          </rPr>
          <t>Nr. Retention
1-3</t>
        </r>
      </text>
    </comment>
    <comment ref="M79" authorId="0">
      <text>
        <r>
          <rPr>
            <sz val="9"/>
            <color indexed="81"/>
            <rFont val="Segoe UI"/>
            <family val="2"/>
          </rPr>
          <t>Wert aus B5</t>
        </r>
      </text>
    </comment>
    <comment ref="L80" authorId="0">
      <text>
        <r>
          <rPr>
            <sz val="9"/>
            <color indexed="81"/>
            <rFont val="Tahoma"/>
            <family val="2"/>
          </rPr>
          <t>Nr. Retention
1-3</t>
        </r>
      </text>
    </comment>
    <comment ref="M80" authorId="0">
      <text>
        <r>
          <rPr>
            <sz val="9"/>
            <color indexed="81"/>
            <rFont val="Segoe UI"/>
            <family val="2"/>
          </rPr>
          <t>Wert aus B5</t>
        </r>
      </text>
    </comment>
    <comment ref="L81" authorId="0">
      <text>
        <r>
          <rPr>
            <sz val="9"/>
            <color indexed="81"/>
            <rFont val="Tahoma"/>
            <family val="2"/>
          </rPr>
          <t>Nr. Retention
1-3</t>
        </r>
      </text>
    </comment>
    <comment ref="M81" authorId="0">
      <text>
        <r>
          <rPr>
            <sz val="9"/>
            <color indexed="81"/>
            <rFont val="Segoe UI"/>
            <family val="2"/>
          </rPr>
          <t>Wert aus B5</t>
        </r>
      </text>
    </comment>
    <comment ref="L82" authorId="0">
      <text>
        <r>
          <rPr>
            <sz val="9"/>
            <color indexed="81"/>
            <rFont val="Tahoma"/>
            <family val="2"/>
          </rPr>
          <t>Nr. Retention
1-3</t>
        </r>
      </text>
    </comment>
    <comment ref="M82" authorId="0">
      <text>
        <r>
          <rPr>
            <sz val="9"/>
            <color indexed="81"/>
            <rFont val="Segoe UI"/>
            <family val="2"/>
          </rPr>
          <t>Wert aus B5</t>
        </r>
      </text>
    </comment>
    <comment ref="L83" authorId="0">
      <text>
        <r>
          <rPr>
            <sz val="9"/>
            <color indexed="81"/>
            <rFont val="Tahoma"/>
            <family val="2"/>
          </rPr>
          <t>Nr. Retention
1-3</t>
        </r>
      </text>
    </comment>
    <comment ref="M83" authorId="0">
      <text>
        <r>
          <rPr>
            <sz val="9"/>
            <color indexed="81"/>
            <rFont val="Segoe UI"/>
            <family val="2"/>
          </rPr>
          <t>Wert aus B5</t>
        </r>
      </text>
    </comment>
    <comment ref="L84" authorId="0">
      <text>
        <r>
          <rPr>
            <sz val="9"/>
            <color indexed="81"/>
            <rFont val="Tahoma"/>
            <family val="2"/>
          </rPr>
          <t>Nr. Retention
1-3</t>
        </r>
      </text>
    </comment>
    <comment ref="M84" authorId="0">
      <text>
        <r>
          <rPr>
            <sz val="9"/>
            <color indexed="81"/>
            <rFont val="Segoe UI"/>
            <family val="2"/>
          </rPr>
          <t>Wert aus B5</t>
        </r>
      </text>
    </comment>
    <comment ref="L85" authorId="0">
      <text>
        <r>
          <rPr>
            <sz val="9"/>
            <color indexed="81"/>
            <rFont val="Tahoma"/>
            <family val="2"/>
          </rPr>
          <t>Nr. Retention
1-3</t>
        </r>
      </text>
    </comment>
    <comment ref="M85" authorId="0">
      <text>
        <r>
          <rPr>
            <sz val="9"/>
            <color indexed="81"/>
            <rFont val="Segoe UI"/>
            <family val="2"/>
          </rPr>
          <t>Wert aus B5</t>
        </r>
      </text>
    </comment>
    <comment ref="L86" authorId="0">
      <text>
        <r>
          <rPr>
            <sz val="9"/>
            <color indexed="81"/>
            <rFont val="Tahoma"/>
            <family val="2"/>
          </rPr>
          <t>Nr. Retention
1-3</t>
        </r>
      </text>
    </comment>
    <comment ref="M86" authorId="0">
      <text>
        <r>
          <rPr>
            <sz val="9"/>
            <color indexed="81"/>
            <rFont val="Segoe UI"/>
            <family val="2"/>
          </rPr>
          <t>Wert aus B5</t>
        </r>
      </text>
    </comment>
    <comment ref="L92" authorId="0">
      <text>
        <r>
          <rPr>
            <sz val="9"/>
            <color indexed="81"/>
            <rFont val="Tahoma"/>
            <family val="2"/>
          </rPr>
          <t>Nr. Retention
1-3</t>
        </r>
      </text>
    </comment>
    <comment ref="M92" authorId="0">
      <text>
        <r>
          <rPr>
            <sz val="9"/>
            <color indexed="81"/>
            <rFont val="Segoe UI"/>
            <family val="2"/>
          </rPr>
          <t>Wert aus B5</t>
        </r>
      </text>
    </comment>
    <comment ref="L93" authorId="0">
      <text>
        <r>
          <rPr>
            <sz val="9"/>
            <color indexed="81"/>
            <rFont val="Tahoma"/>
            <family val="2"/>
          </rPr>
          <t>Nr. Retention
1-3</t>
        </r>
      </text>
    </comment>
    <comment ref="M93" authorId="0">
      <text>
        <r>
          <rPr>
            <sz val="9"/>
            <color indexed="81"/>
            <rFont val="Segoe UI"/>
            <family val="2"/>
          </rPr>
          <t>Wert aus B5</t>
        </r>
      </text>
    </comment>
    <comment ref="L94" authorId="0">
      <text>
        <r>
          <rPr>
            <sz val="9"/>
            <color indexed="81"/>
            <rFont val="Tahoma"/>
            <family val="2"/>
          </rPr>
          <t>Nr. Retention
1-3</t>
        </r>
      </text>
    </comment>
    <comment ref="M94" authorId="0">
      <text>
        <r>
          <rPr>
            <sz val="9"/>
            <color indexed="81"/>
            <rFont val="Segoe UI"/>
            <family val="2"/>
          </rPr>
          <t>Wert aus B5</t>
        </r>
      </text>
    </comment>
    <comment ref="L95" authorId="0">
      <text>
        <r>
          <rPr>
            <sz val="9"/>
            <color indexed="81"/>
            <rFont val="Tahoma"/>
            <family val="2"/>
          </rPr>
          <t>Nr. Retention
1-3</t>
        </r>
      </text>
    </comment>
    <comment ref="M95" authorId="0">
      <text>
        <r>
          <rPr>
            <sz val="9"/>
            <color indexed="81"/>
            <rFont val="Segoe UI"/>
            <family val="2"/>
          </rPr>
          <t>Wert aus B5</t>
        </r>
      </text>
    </comment>
    <comment ref="L96" authorId="0">
      <text>
        <r>
          <rPr>
            <sz val="9"/>
            <color indexed="81"/>
            <rFont val="Tahoma"/>
            <family val="2"/>
          </rPr>
          <t>Nr. Retention
1-3</t>
        </r>
      </text>
    </comment>
    <comment ref="M96" authorId="0">
      <text>
        <r>
          <rPr>
            <sz val="9"/>
            <color indexed="81"/>
            <rFont val="Segoe UI"/>
            <family val="2"/>
          </rPr>
          <t>Wert aus B5</t>
        </r>
      </text>
    </comment>
    <comment ref="L97" authorId="0">
      <text>
        <r>
          <rPr>
            <sz val="9"/>
            <color indexed="81"/>
            <rFont val="Tahoma"/>
            <family val="2"/>
          </rPr>
          <t>Nr. Retention
1-3</t>
        </r>
      </text>
    </comment>
    <comment ref="M97" authorId="0">
      <text>
        <r>
          <rPr>
            <sz val="9"/>
            <color indexed="81"/>
            <rFont val="Segoe UI"/>
            <family val="2"/>
          </rPr>
          <t>Wert aus B5</t>
        </r>
      </text>
    </comment>
    <comment ref="L98" authorId="0">
      <text>
        <r>
          <rPr>
            <sz val="9"/>
            <color indexed="81"/>
            <rFont val="Tahoma"/>
            <family val="2"/>
          </rPr>
          <t>Nr. Retention
1-3</t>
        </r>
      </text>
    </comment>
    <comment ref="M98" authorId="0">
      <text>
        <r>
          <rPr>
            <sz val="9"/>
            <color indexed="81"/>
            <rFont val="Segoe UI"/>
            <family val="2"/>
          </rPr>
          <t>Wert aus B5</t>
        </r>
      </text>
    </comment>
    <comment ref="L99" authorId="0">
      <text>
        <r>
          <rPr>
            <sz val="9"/>
            <color indexed="81"/>
            <rFont val="Tahoma"/>
            <family val="2"/>
          </rPr>
          <t>Nr. Retention
1-3</t>
        </r>
      </text>
    </comment>
    <comment ref="M99" authorId="0">
      <text>
        <r>
          <rPr>
            <sz val="9"/>
            <color indexed="81"/>
            <rFont val="Segoe UI"/>
            <family val="2"/>
          </rPr>
          <t>Wert aus B5</t>
        </r>
      </text>
    </comment>
  </commentList>
</comments>
</file>

<file path=xl/sharedStrings.xml><?xml version="1.0" encoding="utf-8"?>
<sst xmlns="http://schemas.openxmlformats.org/spreadsheetml/2006/main" count="183" uniqueCount="120">
  <si>
    <t>Gemeinde</t>
  </si>
  <si>
    <t>Objekt</t>
  </si>
  <si>
    <t>Bauherr</t>
  </si>
  <si>
    <t>Architekt</t>
  </si>
  <si>
    <t>Fachplaner</t>
  </si>
  <si>
    <t>Nr.</t>
  </si>
  <si>
    <t>Art der Fläche bzw. Entwässerung</t>
  </si>
  <si>
    <t>Abfluss</t>
  </si>
  <si>
    <t>[-]</t>
  </si>
  <si>
    <t>[l/s]</t>
  </si>
  <si>
    <t>Total A</t>
  </si>
  <si>
    <t>Total B</t>
  </si>
  <si>
    <t>Regenspende r:</t>
  </si>
  <si>
    <t>Sicherheitsfaktor SF:</t>
  </si>
  <si>
    <t>Fläche</t>
  </si>
  <si>
    <t>Abfluss-beiwert</t>
  </si>
  <si>
    <t>Hartbeläge undurchlässig</t>
  </si>
  <si>
    <t>Kiesbelag</t>
  </si>
  <si>
    <t>Pflaster mit Fugenverschluss</t>
  </si>
  <si>
    <t>Plaster mit normalen Sandfugen</t>
  </si>
  <si>
    <t xml:space="preserve">Pflaster mit Sickersteinen </t>
  </si>
  <si>
    <t>Pflaster mit Rasengittersteinen</t>
  </si>
  <si>
    <t>Schräg- u. Flachdächer befestigt</t>
  </si>
  <si>
    <t>Flachdach bekiest ohne Retention</t>
  </si>
  <si>
    <t>Flachdach bekiest mit Retention</t>
  </si>
  <si>
    <t>Flachdach humusiert (d &gt; 50 cm)</t>
  </si>
  <si>
    <t>Flachdach humusiert (d = 25-50 cm)</t>
  </si>
  <si>
    <t>Flachdach humusiert (d = 10-25 cm)</t>
  </si>
  <si>
    <t>Flachdach humusiert (d &lt; 10 cm)</t>
  </si>
  <si>
    <t>Hartbeläge durchlässig (Sickerbelag)</t>
  </si>
  <si>
    <t>Pflaster mit Splitt-/Rasenfugen</t>
  </si>
  <si>
    <t>Gartenplatten mit Splitt- / Sandfugen</t>
  </si>
  <si>
    <t>Parkanlagen und Vegetationsschichten</t>
  </si>
  <si>
    <t>Wiese, Acker</t>
  </si>
  <si>
    <t>Bestockte Flächen</t>
  </si>
  <si>
    <t>Gewässer</t>
  </si>
  <si>
    <t>A</t>
  </si>
  <si>
    <t>Oberflächenversickerung (nicht Abflusswirksam)</t>
  </si>
  <si>
    <t>B</t>
  </si>
  <si>
    <t>C</t>
  </si>
  <si>
    <t>D</t>
  </si>
  <si>
    <t>Total C</t>
  </si>
  <si>
    <t>Total D</t>
  </si>
  <si>
    <t>Parz. Fläche:</t>
  </si>
  <si>
    <t>errechneter Abflussbeiwert:</t>
  </si>
  <si>
    <t>Ableitung zur Versickerungsanlage</t>
  </si>
  <si>
    <t>Ableitung in Gewässer / Regenwasserleitung</t>
  </si>
  <si>
    <t>Ableitung in Schmutz- bzw. Mischwasserkanalisation</t>
  </si>
  <si>
    <t>Abflussbeiwert</t>
  </si>
  <si>
    <t>RW</t>
  </si>
  <si>
    <t>Total</t>
  </si>
  <si>
    <t>m2</t>
  </si>
  <si>
    <t>Retention</t>
  </si>
  <si>
    <t>Entwässerungssystem</t>
  </si>
  <si>
    <t>Mischsystem</t>
  </si>
  <si>
    <t>Trennsystem</t>
  </si>
  <si>
    <t>Mod. Mischsystem</t>
  </si>
  <si>
    <t>Teil-Trennsystem</t>
  </si>
  <si>
    <t>MW</t>
  </si>
  <si>
    <t>Liegenschaftsentwässerung</t>
  </si>
  <si>
    <r>
      <t>F</t>
    </r>
    <r>
      <rPr>
        <vertAlign val="subscript"/>
        <sz val="9"/>
        <color theme="1"/>
        <rFont val="Calibri"/>
        <family val="2"/>
      </rPr>
      <t>red</t>
    </r>
  </si>
  <si>
    <r>
      <t>[m</t>
    </r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>]</t>
    </r>
  </si>
  <si>
    <t>B2</t>
  </si>
  <si>
    <t>Nachweis Abflussbeiwert</t>
  </si>
  <si>
    <t>Beregnete, homogene Fläche</t>
  </si>
  <si>
    <t>Gebäude</t>
  </si>
  <si>
    <t>Schräg- u. Flachdächer befestigt, unabhängig v. Material u. Dachhaut</t>
  </si>
  <si>
    <t>Flachdach bekiest (Kiesklebedach)</t>
  </si>
  <si>
    <t>Flachdach humusiert*, Aufbaudicke         &gt; 50 cm</t>
  </si>
  <si>
    <t>Flachdach humusiert*, Aufbaudicke      26-50 cm</t>
  </si>
  <si>
    <t>Flachdach humusiert*, Aufbaudicke      10-25 cm</t>
  </si>
  <si>
    <t>Flachdach humusiert*, Aufbaudicke         &lt; 10 cm</t>
  </si>
  <si>
    <t>Hartbeläge durchlässig (Sickerbeläge)</t>
  </si>
  <si>
    <t>Pflaster mit Ökosystem (Splittfugen / Rasenfugen)</t>
  </si>
  <si>
    <t>Gartenplatten mit Splitt- u. Sandfugen</t>
  </si>
  <si>
    <t>- Parkanlagen und Vegetationsschichten</t>
  </si>
  <si>
    <t>- Wiese, Acker</t>
  </si>
  <si>
    <t>- Bestockte Flächen</t>
  </si>
  <si>
    <t>Biotope, Schwimmbäder, etc.</t>
  </si>
  <si>
    <t>Plätze / Wege</t>
  </si>
  <si>
    <t>Tabelle 1: Abflussbeiwerte für homogene Teilflächen</t>
  </si>
  <si>
    <t>Abfluss ohne Ret</t>
  </si>
  <si>
    <t>Abwassersystem:</t>
  </si>
  <si>
    <t>zulässiger Abflussbeiwert</t>
  </si>
  <si>
    <t>Bauzone:</t>
  </si>
  <si>
    <t>Versickerung erforderlich:</t>
  </si>
  <si>
    <t>mit</t>
  </si>
  <si>
    <t>ohne Versickerung</t>
  </si>
  <si>
    <t>Abflussbeiwert nach GEP:</t>
  </si>
  <si>
    <r>
      <t>m</t>
    </r>
    <r>
      <rPr>
        <vertAlign val="superscript"/>
        <sz val="10"/>
        <rFont val="Calibri"/>
        <family val="2"/>
      </rPr>
      <t>2</t>
    </r>
  </si>
  <si>
    <r>
      <t>l/s m</t>
    </r>
    <r>
      <rPr>
        <vertAlign val="superscript"/>
        <sz val="10"/>
        <rFont val="Calibri"/>
        <family val="2"/>
      </rPr>
      <t>2</t>
    </r>
  </si>
  <si>
    <r>
      <t>F</t>
    </r>
    <r>
      <rPr>
        <vertAlign val="subscript"/>
        <sz val="9"/>
        <rFont val="Calibri"/>
        <family val="2"/>
      </rPr>
      <t>red</t>
    </r>
  </si>
  <si>
    <r>
      <t>[m</t>
    </r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>]</t>
    </r>
  </si>
  <si>
    <t>Teilfläche</t>
  </si>
  <si>
    <t>*gültig bis 15° Dachneigung (C um 0.10 erhöhen, wenn Dachneigung grösser ist)</t>
  </si>
  <si>
    <t>Bemerkung:</t>
  </si>
  <si>
    <t>Parzellen-Nr.:</t>
  </si>
  <si>
    <t>Kultivierte Flächen</t>
  </si>
  <si>
    <t>Wasserdurchlässige Flächen ohne definierte Wasserableitung, aber dennoch abflusswirksam:</t>
  </si>
  <si>
    <t>(vgl. Wegleitung 2016, Kapitel 8)</t>
  </si>
  <si>
    <t>(vgl. SN 592 000, Kapitel 7.3.3)</t>
  </si>
  <si>
    <t>(vgl. Wegleitung 2016, Kapitel 7)</t>
  </si>
  <si>
    <t>Abfluss
ohne Ret</t>
  </si>
  <si>
    <t>Schmutz- und Regenwasser im gleichen Kanal</t>
  </si>
  <si>
    <t>Schmutz- und Regenwasser in getrenntem Kanal</t>
  </si>
  <si>
    <t>Mischsystem mit Versickerung</t>
  </si>
  <si>
    <t>Trennsystem mit verschmutztem RW in MW</t>
  </si>
  <si>
    <t>Art</t>
  </si>
  <si>
    <t>DW</t>
  </si>
  <si>
    <t>PW</t>
  </si>
  <si>
    <r>
      <rPr>
        <sz val="9"/>
        <rFont val="Symbol"/>
        <family val="1"/>
        <charset val="2"/>
      </rPr>
      <t>y</t>
    </r>
    <r>
      <rPr>
        <vertAlign val="subscript"/>
        <sz val="9"/>
        <rFont val="Calibri"/>
        <family val="2"/>
      </rPr>
      <t>H</t>
    </r>
  </si>
  <si>
    <r>
      <t>f</t>
    </r>
    <r>
      <rPr>
        <vertAlign val="subscript"/>
        <sz val="9"/>
        <rFont val="Calibri"/>
        <family val="2"/>
      </rPr>
      <t>R</t>
    </r>
  </si>
  <si>
    <r>
      <t>F</t>
    </r>
    <r>
      <rPr>
        <vertAlign val="subscript"/>
        <sz val="9"/>
        <rFont val="Calibri"/>
        <family val="2"/>
      </rPr>
      <t>red,R</t>
    </r>
  </si>
  <si>
    <r>
      <t>F</t>
    </r>
    <r>
      <rPr>
        <vertAlign val="subscript"/>
        <sz val="8"/>
        <rFont val="Calibri"/>
        <family val="2"/>
      </rPr>
      <t>red,zul</t>
    </r>
    <r>
      <rPr>
        <sz val="8"/>
        <rFont val="Calibri"/>
        <family val="2"/>
      </rPr>
      <t>=</t>
    </r>
  </si>
  <si>
    <r>
      <t>F</t>
    </r>
    <r>
      <rPr>
        <vertAlign val="subscript"/>
        <sz val="8"/>
        <rFont val="Calibri"/>
        <family val="2"/>
      </rPr>
      <t>red,vorh</t>
    </r>
    <r>
      <rPr>
        <sz val="8"/>
        <rFont val="Calibri"/>
        <family val="2"/>
      </rPr>
      <t>=</t>
    </r>
  </si>
  <si>
    <t>Parzellenfläche:</t>
  </si>
  <si>
    <t>ausgewiesene Fläche</t>
  </si>
  <si>
    <t>Differenz</t>
  </si>
  <si>
    <t>Passwort für Zellschutz</t>
  </si>
  <si>
    <t>azv$2016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</si>
</sst>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"/>
    <numFmt numFmtId="165" formatCode="#,##0.0"/>
  </numFmts>
  <fonts count="4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Zwo-Alt w-2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Zwo-Alt w-2"/>
      <family val="3"/>
    </font>
    <font>
      <sz val="9"/>
      <name val="Calibri"/>
      <family val="2"/>
      <scheme val="minor"/>
    </font>
    <font>
      <b/>
      <sz val="11"/>
      <color theme="1"/>
      <name val="Zwo-Alt w-2"/>
      <family val="3"/>
    </font>
    <font>
      <sz val="10"/>
      <name val="Calibri"/>
      <family val="2"/>
    </font>
    <font>
      <sz val="9"/>
      <color indexed="81"/>
      <name val="Tahoma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10"/>
      <name val="Calibri"/>
      <family val="2"/>
    </font>
    <font>
      <sz val="10"/>
      <color rgb="FF0070C0"/>
      <name val="Calibri"/>
      <family val="2"/>
    </font>
    <font>
      <b/>
      <sz val="9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  <font>
      <sz val="8"/>
      <name val="Calibri"/>
      <family val="2"/>
    </font>
    <font>
      <b/>
      <sz val="10"/>
      <color theme="1"/>
      <name val="Calibri"/>
      <family val="2"/>
    </font>
    <font>
      <sz val="14"/>
      <name val="Calibri"/>
      <family val="2"/>
    </font>
    <font>
      <vertAlign val="subscript"/>
      <sz val="9"/>
      <color theme="1"/>
      <name val="Calibri"/>
      <family val="2"/>
    </font>
    <font>
      <sz val="7"/>
      <color theme="1"/>
      <name val="Calibri"/>
      <family val="2"/>
    </font>
    <font>
      <vertAlign val="superscript"/>
      <sz val="9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7"/>
      <name val="Calibri"/>
      <family val="2"/>
    </font>
    <font>
      <b/>
      <sz val="8"/>
      <color theme="1"/>
      <name val="Calibri"/>
      <family val="2"/>
    </font>
    <font>
      <sz val="8"/>
      <color rgb="FF0070C0"/>
      <name val="Calibri"/>
      <family val="2"/>
    </font>
    <font>
      <sz val="8"/>
      <name val="Calibri"/>
      <family val="2"/>
      <scheme val="minor"/>
    </font>
    <font>
      <sz val="9"/>
      <name val="Calibri"/>
      <family val="2"/>
    </font>
    <font>
      <vertAlign val="superscript"/>
      <sz val="10"/>
      <name val="Calibri"/>
      <family val="2"/>
    </font>
    <font>
      <vertAlign val="subscript"/>
      <sz val="9"/>
      <name val="Calibri"/>
      <family val="2"/>
    </font>
    <font>
      <vertAlign val="superscript"/>
      <sz val="9"/>
      <name val="Calibri"/>
      <family val="2"/>
    </font>
    <font>
      <b/>
      <sz val="8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</font>
    <font>
      <sz val="9"/>
      <name val="Symbol"/>
      <family val="1"/>
      <charset val="2"/>
    </font>
    <font>
      <vertAlign val="subscript"/>
      <sz val="8"/>
      <name val="Calibri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2CC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5">
    <xf numFmtId="0" fontId="0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43" fontId="8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01">
    <xf numFmtId="0" fontId="0" fillId="0" borderId="0" xfId="0"/>
    <xf numFmtId="0" fontId="9" fillId="0" borderId="0" xfId="0" applyFont="1" applyBorder="1"/>
    <xf numFmtId="0" fontId="6" fillId="0" borderId="0" xfId="0" applyFont="1" applyBorder="1"/>
    <xf numFmtId="0" fontId="11" fillId="2" borderId="0" xfId="0" applyFont="1" applyFill="1" applyBorder="1"/>
    <xf numFmtId="0" fontId="6" fillId="2" borderId="0" xfId="0" applyFont="1" applyFill="1" applyBorder="1"/>
    <xf numFmtId="2" fontId="10" fillId="0" borderId="0" xfId="2" applyNumberFormat="1" applyFont="1" applyBorder="1" applyAlignment="1">
      <alignment horizontal="center" vertical="center"/>
    </xf>
    <xf numFmtId="2" fontId="6" fillId="0" borderId="0" xfId="0" applyNumberFormat="1" applyFont="1" applyBorder="1"/>
    <xf numFmtId="0" fontId="6" fillId="2" borderId="0" xfId="0" applyFont="1" applyFill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11" xfId="0" applyFont="1" applyBorder="1"/>
    <xf numFmtId="0" fontId="27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7" fillId="0" borderId="11" xfId="0" applyFont="1" applyFill="1" applyBorder="1" applyAlignment="1">
      <alignment horizontal="left" vertical="center"/>
    </xf>
    <xf numFmtId="0" fontId="12" fillId="0" borderId="0" xfId="0" applyFont="1" applyBorder="1"/>
    <xf numFmtId="0" fontId="14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15" fillId="0" borderId="0" xfId="0" applyFont="1" applyFill="1"/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 indent="3"/>
    </xf>
    <xf numFmtId="0" fontId="14" fillId="0" borderId="0" xfId="0" applyFont="1" applyFill="1"/>
    <xf numFmtId="0" fontId="30" fillId="0" borderId="0" xfId="0" applyFont="1" applyFill="1" applyAlignment="1">
      <alignment vertical="center"/>
    </xf>
    <xf numFmtId="0" fontId="19" fillId="0" borderId="0" xfId="0" applyFont="1" applyFill="1"/>
    <xf numFmtId="0" fontId="31" fillId="0" borderId="0" xfId="0" applyFont="1" applyFill="1" applyAlignment="1">
      <alignment horizontal="left"/>
    </xf>
    <xf numFmtId="0" fontId="19" fillId="0" borderId="0" xfId="0" applyFont="1" applyFill="1" applyAlignment="1">
      <alignment horizontal="left" indent="3"/>
    </xf>
    <xf numFmtId="0" fontId="19" fillId="0" borderId="0" xfId="0" applyFont="1" applyFill="1" applyBorder="1"/>
    <xf numFmtId="0" fontId="32" fillId="0" borderId="0" xfId="0" applyFont="1" applyFill="1" applyBorder="1" applyAlignment="1">
      <alignment horizontal="left" vertical="center" indent="1"/>
    </xf>
    <xf numFmtId="49" fontId="32" fillId="0" borderId="0" xfId="0" applyNumberFormat="1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indent="3"/>
    </xf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2" fontId="12" fillId="3" borderId="19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3" fontId="12" fillId="0" borderId="0" xfId="0" applyNumberFormat="1" applyFont="1" applyBorder="1"/>
    <xf numFmtId="4" fontId="12" fillId="0" borderId="0" xfId="0" applyNumberFormat="1" applyFont="1" applyBorder="1"/>
    <xf numFmtId="0" fontId="16" fillId="0" borderId="0" xfId="0" applyFont="1" applyFill="1" applyBorder="1"/>
    <xf numFmtId="3" fontId="12" fillId="0" borderId="0" xfId="0" applyNumberFormat="1" applyFont="1" applyFill="1" applyBorder="1"/>
    <xf numFmtId="4" fontId="12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vertical="center"/>
    </xf>
    <xf numFmtId="0" fontId="14" fillId="0" borderId="0" xfId="0" applyFont="1" applyBorder="1"/>
    <xf numFmtId="0" fontId="18" fillId="0" borderId="0" xfId="0" applyFont="1" applyFill="1" applyBorder="1" applyAlignment="1">
      <alignment horizontal="right" vertical="center"/>
    </xf>
    <xf numFmtId="0" fontId="33" fillId="5" borderId="0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6" fillId="3" borderId="0" xfId="0" applyFont="1" applyFill="1" applyBorder="1"/>
    <xf numFmtId="0" fontId="12" fillId="3" borderId="0" xfId="0" applyFont="1" applyFill="1" applyBorder="1"/>
    <xf numFmtId="0" fontId="16" fillId="3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4" fontId="16" fillId="3" borderId="0" xfId="0" applyNumberFormat="1" applyFont="1" applyFill="1" applyBorder="1" applyAlignment="1">
      <alignment horizontal="center" vertical="center"/>
    </xf>
    <xf numFmtId="0" fontId="16" fillId="4" borderId="0" xfId="0" applyFont="1" applyFill="1" applyBorder="1"/>
    <xf numFmtId="0" fontId="22" fillId="4" borderId="0" xfId="0" applyFont="1" applyFill="1" applyBorder="1" applyAlignment="1">
      <alignment horizontal="center"/>
    </xf>
    <xf numFmtId="0" fontId="22" fillId="4" borderId="0" xfId="0" applyFont="1" applyFill="1" applyBorder="1"/>
    <xf numFmtId="4" fontId="12" fillId="0" borderId="0" xfId="0" applyNumberFormat="1" applyFont="1" applyFill="1" applyBorder="1" applyAlignment="1">
      <alignment vertical="center"/>
    </xf>
    <xf numFmtId="0" fontId="16" fillId="4" borderId="0" xfId="0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vertical="center"/>
    </xf>
    <xf numFmtId="2" fontId="16" fillId="0" borderId="0" xfId="0" applyNumberFormat="1" applyFont="1" applyFill="1" applyBorder="1" applyAlignment="1">
      <alignment vertical="center"/>
    </xf>
    <xf numFmtId="0" fontId="16" fillId="5" borderId="0" xfId="0" applyFont="1" applyFill="1" applyBorder="1" applyAlignment="1">
      <alignment horizontal="center"/>
    </xf>
    <xf numFmtId="0" fontId="16" fillId="5" borderId="0" xfId="0" applyFont="1" applyFill="1" applyBorder="1"/>
    <xf numFmtId="2" fontId="12" fillId="3" borderId="20" xfId="0" applyNumberFormat="1" applyFont="1" applyFill="1" applyBorder="1" applyAlignment="1">
      <alignment horizontal="center" vertical="center"/>
    </xf>
    <xf numFmtId="3" fontId="16" fillId="3" borderId="0" xfId="0" applyNumberFormat="1" applyFont="1" applyFill="1" applyBorder="1" applyAlignment="1">
      <alignment horizontal="center" vertical="center"/>
    </xf>
    <xf numFmtId="3" fontId="12" fillId="3" borderId="19" xfId="0" applyNumberFormat="1" applyFont="1" applyFill="1" applyBorder="1" applyAlignment="1">
      <alignment horizontal="center" vertical="center"/>
    </xf>
    <xf numFmtId="4" fontId="12" fillId="3" borderId="0" xfId="0" applyNumberFormat="1" applyFont="1" applyFill="1" applyBorder="1" applyAlignment="1">
      <alignment horizontal="center" vertical="center"/>
    </xf>
    <xf numFmtId="2" fontId="16" fillId="3" borderId="0" xfId="0" applyNumberFormat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4" fontId="12" fillId="0" borderId="0" xfId="0" applyNumberFormat="1" applyFont="1" applyFill="1" applyBorder="1" applyAlignment="1">
      <alignment horizontal="right" vertical="center"/>
    </xf>
    <xf numFmtId="49" fontId="32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center"/>
    </xf>
    <xf numFmtId="0" fontId="37" fillId="0" borderId="0" xfId="0" applyFont="1" applyFill="1" applyBorder="1" applyAlignment="1"/>
    <xf numFmtId="0" fontId="38" fillId="4" borderId="9" xfId="0" applyFont="1" applyFill="1" applyBorder="1" applyAlignment="1">
      <alignment horizontal="left" vertical="center"/>
    </xf>
    <xf numFmtId="0" fontId="38" fillId="4" borderId="10" xfId="0" applyFont="1" applyFill="1" applyBorder="1" applyAlignment="1">
      <alignment horizontal="left" vertical="center" indent="1"/>
    </xf>
    <xf numFmtId="0" fontId="14" fillId="4" borderId="10" xfId="0" applyFont="1" applyFill="1" applyBorder="1" applyAlignment="1">
      <alignment horizontal="left" indent="3"/>
    </xf>
    <xf numFmtId="0" fontId="14" fillId="4" borderId="10" xfId="0" applyFont="1" applyFill="1" applyBorder="1"/>
    <xf numFmtId="0" fontId="14" fillId="4" borderId="16" xfId="0" applyFont="1" applyFill="1" applyBorder="1"/>
    <xf numFmtId="0" fontId="38" fillId="4" borderId="18" xfId="0" applyFont="1" applyFill="1" applyBorder="1" applyAlignment="1">
      <alignment horizontal="center" vertical="center"/>
    </xf>
    <xf numFmtId="2" fontId="39" fillId="0" borderId="13" xfId="0" applyNumberFormat="1" applyFont="1" applyFill="1" applyBorder="1" applyAlignment="1">
      <alignment horizontal="center" vertical="center"/>
    </xf>
    <xf numFmtId="2" fontId="39" fillId="0" borderId="14" xfId="0" applyNumberFormat="1" applyFont="1" applyFill="1" applyBorder="1" applyAlignment="1">
      <alignment horizontal="center" vertical="center"/>
    </xf>
    <xf numFmtId="2" fontId="39" fillId="0" borderId="15" xfId="0" applyNumberFormat="1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vertical="center"/>
    </xf>
    <xf numFmtId="0" fontId="14" fillId="0" borderId="2" xfId="0" applyFont="1" applyFill="1" applyBorder="1"/>
    <xf numFmtId="0" fontId="38" fillId="0" borderId="5" xfId="0" applyFont="1" applyFill="1" applyBorder="1" applyAlignment="1">
      <alignment vertical="center" wrapText="1"/>
    </xf>
    <xf numFmtId="0" fontId="38" fillId="0" borderId="3" xfId="0" applyFont="1" applyFill="1" applyBorder="1" applyAlignment="1">
      <alignment vertical="center" wrapText="1"/>
    </xf>
    <xf numFmtId="0" fontId="38" fillId="0" borderId="9" xfId="0" applyFont="1" applyFill="1" applyBorder="1" applyAlignment="1">
      <alignment horizontal="left" vertical="center" indent="1"/>
    </xf>
    <xf numFmtId="0" fontId="38" fillId="0" borderId="10" xfId="0" applyFont="1" applyFill="1" applyBorder="1" applyAlignment="1">
      <alignment horizontal="left" vertical="center" indent="1"/>
    </xf>
    <xf numFmtId="2" fontId="39" fillId="0" borderId="18" xfId="0" applyNumberFormat="1" applyFont="1" applyFill="1" applyBorder="1" applyAlignment="1">
      <alignment horizontal="center" vertical="center"/>
    </xf>
    <xf numFmtId="0" fontId="14" fillId="0" borderId="2" xfId="0" applyFont="1" applyBorder="1"/>
    <xf numFmtId="0" fontId="14" fillId="0" borderId="3" xfId="0" applyFont="1" applyBorder="1"/>
    <xf numFmtId="0" fontId="14" fillId="0" borderId="12" xfId="0" applyFont="1" applyBorder="1"/>
    <xf numFmtId="0" fontId="14" fillId="0" borderId="10" xfId="0" applyFont="1" applyBorder="1"/>
    <xf numFmtId="0" fontId="33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2" fontId="39" fillId="0" borderId="29" xfId="0" applyNumberFormat="1" applyFont="1" applyFill="1" applyBorder="1" applyAlignment="1">
      <alignment horizontal="center" vertical="center"/>
    </xf>
    <xf numFmtId="2" fontId="14" fillId="0" borderId="29" xfId="0" applyNumberFormat="1" applyFont="1" applyFill="1" applyBorder="1" applyAlignment="1">
      <alignment horizontal="center"/>
    </xf>
    <xf numFmtId="2" fontId="39" fillId="0" borderId="30" xfId="0" applyNumberFormat="1" applyFont="1" applyFill="1" applyBorder="1" applyAlignment="1">
      <alignment horizontal="center" vertical="center"/>
    </xf>
    <xf numFmtId="0" fontId="22" fillId="0" borderId="0" xfId="0" applyFo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right"/>
    </xf>
    <xf numFmtId="2" fontId="14" fillId="0" borderId="0" xfId="0" applyNumberFormat="1" applyFont="1"/>
    <xf numFmtId="0" fontId="21" fillId="0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/>
    </xf>
    <xf numFmtId="2" fontId="22" fillId="0" borderId="0" xfId="0" applyNumberFormat="1" applyFont="1"/>
    <xf numFmtId="1" fontId="16" fillId="3" borderId="0" xfId="0" applyNumberFormat="1" applyFont="1" applyFill="1" applyBorder="1" applyAlignment="1">
      <alignment horizontal="center" vertical="center"/>
    </xf>
    <xf numFmtId="4" fontId="14" fillId="0" borderId="0" xfId="0" applyNumberFormat="1" applyFont="1"/>
    <xf numFmtId="4" fontId="22" fillId="0" borderId="0" xfId="0" applyNumberFormat="1" applyFont="1"/>
    <xf numFmtId="1" fontId="12" fillId="3" borderId="20" xfId="0" applyNumberFormat="1" applyFont="1" applyFill="1" applyBorder="1" applyAlignment="1">
      <alignment horizontal="center"/>
    </xf>
    <xf numFmtId="0" fontId="12" fillId="6" borderId="19" xfId="0" applyFont="1" applyFill="1" applyBorder="1" applyAlignment="1" applyProtection="1">
      <alignment vertical="center"/>
      <protection locked="0"/>
    </xf>
    <xf numFmtId="2" fontId="16" fillId="6" borderId="19" xfId="0" applyNumberFormat="1" applyFont="1" applyFill="1" applyBorder="1" applyAlignment="1" applyProtection="1">
      <alignment horizontal="center" vertical="center"/>
      <protection locked="0"/>
    </xf>
    <xf numFmtId="3" fontId="12" fillId="6" borderId="20" xfId="0" applyNumberFormat="1" applyFont="1" applyFill="1" applyBorder="1" applyAlignment="1" applyProtection="1">
      <alignment horizontal="right" vertical="center"/>
      <protection locked="0"/>
    </xf>
    <xf numFmtId="164" fontId="12" fillId="6" borderId="19" xfId="0" applyNumberFormat="1" applyFont="1" applyFill="1" applyBorder="1" applyAlignment="1" applyProtection="1">
      <alignment horizontal="center" vertical="center"/>
      <protection locked="0"/>
    </xf>
    <xf numFmtId="0" fontId="12" fillId="6" borderId="22" xfId="0" applyFont="1" applyFill="1" applyBorder="1" applyAlignment="1" applyProtection="1">
      <alignment horizontal="center" vertical="center"/>
      <protection locked="0"/>
    </xf>
    <xf numFmtId="3" fontId="12" fillId="6" borderId="19" xfId="0" applyNumberFormat="1" applyFont="1" applyFill="1" applyBorder="1" applyAlignment="1" applyProtection="1">
      <alignment horizontal="center" vertical="center"/>
      <protection locked="0"/>
    </xf>
    <xf numFmtId="0" fontId="12" fillId="6" borderId="19" xfId="0" applyFont="1" applyFill="1" applyBorder="1" applyAlignment="1" applyProtection="1">
      <alignment horizontal="center" vertical="center"/>
      <protection locked="0"/>
    </xf>
    <xf numFmtId="2" fontId="12" fillId="6" borderId="20" xfId="0" applyNumberFormat="1" applyFont="1" applyFill="1" applyBorder="1" applyAlignment="1" applyProtection="1">
      <alignment horizontal="center" vertical="center"/>
      <protection locked="0"/>
    </xf>
    <xf numFmtId="4" fontId="12" fillId="3" borderId="32" xfId="0" applyNumberFormat="1" applyFont="1" applyFill="1" applyBorder="1" applyAlignment="1" applyProtection="1">
      <alignment horizontal="center" vertical="center"/>
      <protection locked="0"/>
    </xf>
    <xf numFmtId="2" fontId="12" fillId="3" borderId="32" xfId="0" applyNumberFormat="1" applyFont="1" applyFill="1" applyBorder="1" applyAlignment="1">
      <alignment horizontal="center" vertical="center"/>
    </xf>
    <xf numFmtId="165" fontId="21" fillId="3" borderId="32" xfId="0" applyNumberFormat="1" applyFont="1" applyFill="1" applyBorder="1" applyAlignment="1" applyProtection="1">
      <alignment horizontal="center" vertical="center"/>
      <protection locked="0"/>
    </xf>
    <xf numFmtId="4" fontId="12" fillId="3" borderId="19" xfId="0" applyNumberFormat="1" applyFont="1" applyFill="1" applyBorder="1" applyAlignment="1" applyProtection="1">
      <alignment horizontal="center" vertical="center"/>
      <protection locked="0"/>
    </xf>
    <xf numFmtId="0" fontId="16" fillId="4" borderId="25" xfId="0" applyFont="1" applyFill="1" applyBorder="1"/>
    <xf numFmtId="0" fontId="12" fillId="4" borderId="25" xfId="0" applyFont="1" applyFill="1" applyBorder="1" applyAlignment="1">
      <alignment horizontal="left" vertical="center"/>
    </xf>
    <xf numFmtId="2" fontId="18" fillId="4" borderId="25" xfId="0" applyNumberFormat="1" applyFont="1" applyFill="1" applyBorder="1" applyAlignment="1">
      <alignment horizontal="center" vertical="center"/>
    </xf>
    <xf numFmtId="0" fontId="14" fillId="4" borderId="25" xfId="0" applyFont="1" applyFill="1" applyBorder="1"/>
    <xf numFmtId="0" fontId="15" fillId="4" borderId="25" xfId="0" applyFont="1" applyFill="1" applyBorder="1"/>
    <xf numFmtId="0" fontId="33" fillId="4" borderId="25" xfId="0" applyFont="1" applyFill="1" applyBorder="1" applyAlignment="1">
      <alignment horizontal="right" vertical="center"/>
    </xf>
    <xf numFmtId="0" fontId="12" fillId="6" borderId="31" xfId="0" applyFont="1" applyFill="1" applyBorder="1" applyAlignment="1" applyProtection="1">
      <alignment horizontal="left" vertical="center"/>
      <protection locked="0"/>
    </xf>
    <xf numFmtId="0" fontId="12" fillId="6" borderId="25" xfId="0" applyFont="1" applyFill="1" applyBorder="1" applyAlignment="1" applyProtection="1">
      <alignment horizontal="left" vertical="center"/>
      <protection locked="0"/>
    </xf>
    <xf numFmtId="0" fontId="33" fillId="5" borderId="0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 applyProtection="1">
      <alignment horizontal="left"/>
      <protection locked="0"/>
    </xf>
    <xf numFmtId="0" fontId="12" fillId="6" borderId="0" xfId="0" applyFont="1" applyFill="1" applyBorder="1" applyAlignment="1" applyProtection="1">
      <alignment horizontal="left"/>
      <protection locked="0"/>
    </xf>
    <xf numFmtId="0" fontId="12" fillId="6" borderId="19" xfId="0" applyFont="1" applyFill="1" applyBorder="1" applyAlignment="1" applyProtection="1">
      <alignment horizontal="left" vertical="center"/>
      <protection locked="0"/>
    </xf>
    <xf numFmtId="0" fontId="33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textRotation="90"/>
    </xf>
    <xf numFmtId="0" fontId="29" fillId="6" borderId="19" xfId="0" applyFont="1" applyFill="1" applyBorder="1" applyAlignment="1" applyProtection="1">
      <alignment horizontal="left" vertical="center"/>
      <protection locked="0"/>
    </xf>
    <xf numFmtId="0" fontId="15" fillId="5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vertical="center"/>
    </xf>
    <xf numFmtId="0" fontId="38" fillId="0" borderId="2" xfId="0" applyFont="1" applyFill="1" applyBorder="1" applyAlignment="1">
      <alignment vertical="center"/>
    </xf>
    <xf numFmtId="0" fontId="38" fillId="0" borderId="12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horizontal="left" vertical="center"/>
    </xf>
    <xf numFmtId="0" fontId="38" fillId="0" borderId="5" xfId="0" applyFont="1" applyFill="1" applyBorder="1" applyAlignment="1">
      <alignment vertical="center"/>
    </xf>
    <xf numFmtId="0" fontId="38" fillId="0" borderId="3" xfId="0" applyFont="1" applyFill="1" applyBorder="1" applyAlignment="1">
      <alignment vertical="center"/>
    </xf>
    <xf numFmtId="0" fontId="12" fillId="6" borderId="23" xfId="0" applyFont="1" applyFill="1" applyBorder="1" applyAlignment="1" applyProtection="1">
      <alignment horizontal="left" vertical="center"/>
      <protection locked="0"/>
    </xf>
    <xf numFmtId="0" fontId="12" fillId="6" borderId="24" xfId="0" applyFont="1" applyFill="1" applyBorder="1" applyAlignment="1" applyProtection="1">
      <alignment horizontal="left" vertical="center"/>
      <protection locked="0"/>
    </xf>
    <xf numFmtId="0" fontId="38" fillId="0" borderId="12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vertical="center" wrapText="1"/>
    </xf>
    <xf numFmtId="0" fontId="12" fillId="6" borderId="20" xfId="0" applyFont="1" applyFill="1" applyBorder="1" applyAlignment="1" applyProtection="1">
      <alignment horizontal="left" vertical="center"/>
      <protection locked="0"/>
    </xf>
    <xf numFmtId="0" fontId="12" fillId="6" borderId="21" xfId="0" applyFont="1" applyFill="1" applyBorder="1" applyAlignment="1" applyProtection="1">
      <alignment horizontal="left" vertical="center"/>
      <protection locked="0"/>
    </xf>
    <xf numFmtId="0" fontId="12" fillId="6" borderId="22" xfId="0" applyFont="1" applyFill="1" applyBorder="1" applyAlignment="1" applyProtection="1">
      <alignment horizontal="left" vertical="center"/>
      <protection locked="0"/>
    </xf>
    <xf numFmtId="0" fontId="38" fillId="0" borderId="4" xfId="0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horizontal="left" vertical="center" wrapText="1"/>
    </xf>
    <xf numFmtId="0" fontId="38" fillId="0" borderId="12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15" fillId="4" borderId="25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textRotation="90"/>
    </xf>
    <xf numFmtId="0" fontId="15" fillId="5" borderId="0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left" vertical="center"/>
    </xf>
    <xf numFmtId="0" fontId="33" fillId="4" borderId="0" xfId="0" applyFont="1" applyFill="1" applyBorder="1" applyAlignment="1">
      <alignment horizontal="center" vertical="center"/>
    </xf>
    <xf numFmtId="2" fontId="39" fillId="0" borderId="1" xfId="0" applyNumberFormat="1" applyFont="1" applyFill="1" applyBorder="1" applyAlignment="1">
      <alignment horizontal="center" vertical="center" wrapText="1"/>
    </xf>
    <xf numFmtId="2" fontId="39" fillId="0" borderId="28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49" fontId="39" fillId="0" borderId="6" xfId="0" applyNumberFormat="1" applyFont="1" applyFill="1" applyBorder="1" applyAlignment="1">
      <alignment horizontal="left" vertical="center" indent="1"/>
    </xf>
    <xf numFmtId="49" fontId="39" fillId="0" borderId="17" xfId="0" applyNumberFormat="1" applyFont="1" applyFill="1" applyBorder="1" applyAlignment="1">
      <alignment horizontal="left" vertical="center" indent="1"/>
    </xf>
    <xf numFmtId="49" fontId="39" fillId="0" borderId="8" xfId="0" applyNumberFormat="1" applyFont="1" applyFill="1" applyBorder="1" applyAlignment="1">
      <alignment horizontal="left" vertical="center" indent="1"/>
    </xf>
    <xf numFmtId="49" fontId="39" fillId="0" borderId="27" xfId="0" applyNumberFormat="1" applyFont="1" applyFill="1" applyBorder="1" applyAlignment="1">
      <alignment horizontal="left" vertical="center" indent="1"/>
    </xf>
    <xf numFmtId="49" fontId="39" fillId="0" borderId="10" xfId="0" applyNumberFormat="1" applyFont="1" applyFill="1" applyBorder="1" applyAlignment="1">
      <alignment horizontal="left" vertical="center"/>
    </xf>
    <xf numFmtId="49" fontId="39" fillId="0" borderId="16" xfId="0" applyNumberFormat="1" applyFont="1" applyFill="1" applyBorder="1" applyAlignment="1">
      <alignment horizontal="left" vertical="center"/>
    </xf>
    <xf numFmtId="49" fontId="39" fillId="0" borderId="7" xfId="0" applyNumberFormat="1" applyFont="1" applyFill="1" applyBorder="1" applyAlignment="1">
      <alignment horizontal="left" vertical="center"/>
    </xf>
    <xf numFmtId="49" fontId="39" fillId="0" borderId="26" xfId="0" applyNumberFormat="1" applyFont="1" applyFill="1" applyBorder="1" applyAlignment="1">
      <alignment horizontal="left" vertical="center"/>
    </xf>
    <xf numFmtId="49" fontId="39" fillId="0" borderId="6" xfId="0" applyNumberFormat="1" applyFont="1" applyFill="1" applyBorder="1" applyAlignment="1">
      <alignment horizontal="left" vertical="center"/>
    </xf>
    <xf numFmtId="49" fontId="39" fillId="0" borderId="17" xfId="0" applyNumberFormat="1" applyFont="1" applyFill="1" applyBorder="1" applyAlignment="1">
      <alignment horizontal="left" vertical="center"/>
    </xf>
    <xf numFmtId="49" fontId="39" fillId="0" borderId="8" xfId="0" applyNumberFormat="1" applyFont="1" applyFill="1" applyBorder="1" applyAlignment="1">
      <alignment horizontal="left" vertical="center"/>
    </xf>
    <xf numFmtId="49" fontId="39" fillId="0" borderId="27" xfId="0" applyNumberFormat="1" applyFont="1" applyFill="1" applyBorder="1" applyAlignment="1">
      <alignment horizontal="left" vertical="center"/>
    </xf>
    <xf numFmtId="49" fontId="39" fillId="0" borderId="7" xfId="0" applyNumberFormat="1" applyFont="1" applyFill="1" applyBorder="1" applyAlignment="1">
      <alignment horizontal="left" vertical="center" wrapText="1"/>
    </xf>
    <xf numFmtId="49" fontId="39" fillId="0" borderId="26" xfId="0" applyNumberFormat="1" applyFont="1" applyFill="1" applyBorder="1" applyAlignment="1">
      <alignment horizontal="left" vertical="center" wrapText="1"/>
    </xf>
    <xf numFmtId="49" fontId="39" fillId="0" borderId="6" xfId="0" applyNumberFormat="1" applyFont="1" applyFill="1" applyBorder="1" applyAlignment="1">
      <alignment horizontal="left" vertical="center" wrapText="1"/>
    </xf>
    <xf numFmtId="49" fontId="39" fillId="0" borderId="17" xfId="0" applyNumberFormat="1" applyFont="1" applyFill="1" applyBorder="1" applyAlignment="1">
      <alignment horizontal="left" vertical="center" wrapText="1"/>
    </xf>
  </cellXfs>
  <cellStyles count="15">
    <cellStyle name="Komma 2" xfId="8"/>
    <cellStyle name="Komma 3" xfId="6"/>
    <cellStyle name="Standard" xfId="0" builtinId="0"/>
    <cellStyle name="Standard 10" xfId="12"/>
    <cellStyle name="Standard 11" xfId="13"/>
    <cellStyle name="Standard 2" xfId="2"/>
    <cellStyle name="Standard 3" xfId="3"/>
    <cellStyle name="Standard 3 2" xfId="7"/>
    <cellStyle name="Standard 4" xfId="4"/>
    <cellStyle name="Standard 5" xfId="5"/>
    <cellStyle name="Standard 6" xfId="9"/>
    <cellStyle name="Standard 7" xfId="1"/>
    <cellStyle name="Standard 8" xfId="10"/>
    <cellStyle name="Standard 8 2" xfId="14"/>
    <cellStyle name="Standard 9" xfId="11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E6FAFF"/>
      <color rgb="FFFFF2CC"/>
      <color rgb="FF97E4FF"/>
      <color rgb="FFD3A77B"/>
      <color rgb="FFFFFF5B"/>
      <color rgb="FFB6DF89"/>
      <color rgb="FF7DDDFF"/>
      <color rgb="FFFFEFE5"/>
      <color rgb="FFFAE9D9"/>
      <color rgb="FF0062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242458</xdr:colOff>
      <xdr:row>0</xdr:row>
      <xdr:rowOff>0</xdr:rowOff>
    </xdr:from>
    <xdr:to>
      <xdr:col>13</xdr:col>
      <xdr:colOff>426028</xdr:colOff>
      <xdr:row>1</xdr:row>
      <xdr:rowOff>170588</xdr:rowOff>
    </xdr:to>
    <xdr:pic>
      <xdr:nvPicPr>
        <xdr:cNvPr id="4" name="Grafik 3" descr="Logo-AZV mit Tex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4708" y="0"/>
          <a:ext cx="3067047" cy="361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R109"/>
  <sheetViews>
    <sheetView showGridLines="0" tabSelected="1" zoomScale="110" zoomScaleNormal="110" workbookViewId="0">
      <selection activeCell="D16" sqref="D16"/>
    </sheetView>
  </sheetViews>
  <sheetFormatPr baseColWidth="10" defaultRowHeight="12.75"/>
  <cols>
    <col min="1" max="1" width="3.7109375" style="8" customWidth="1"/>
    <col min="2" max="2" width="5.7109375" style="8" customWidth="1"/>
    <col min="3" max="3" width="11.7109375" style="8" customWidth="1"/>
    <col min="4" max="11" width="6.7109375" style="8" customWidth="1"/>
    <col min="12" max="12" width="3.7109375" style="8" customWidth="1"/>
    <col min="13" max="13" width="5.7109375" style="8" customWidth="1"/>
    <col min="14" max="14" width="6.7109375" style="8" customWidth="1"/>
    <col min="15" max="15" width="0" style="8" hidden="1" customWidth="1"/>
    <col min="16" max="16" width="18.140625" style="8" bestFit="1" customWidth="1"/>
    <col min="17" max="16384" width="11.42578125" style="8"/>
  </cols>
  <sheetData>
    <row r="1" spans="1:14" ht="15">
      <c r="A1" s="12" t="s">
        <v>62</v>
      </c>
      <c r="B1" s="12" t="s">
        <v>63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4" ht="15">
      <c r="A2" s="13"/>
      <c r="B2" s="13" t="s">
        <v>59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0"/>
    </row>
    <row r="3" spans="1:14" ht="30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4" ht="15" customHeight="1">
      <c r="A4" s="157" t="s">
        <v>0</v>
      </c>
      <c r="B4" s="157"/>
      <c r="C4" s="166"/>
      <c r="D4" s="167"/>
      <c r="E4" s="87"/>
      <c r="F4" s="50" t="s">
        <v>96</v>
      </c>
      <c r="G4" s="145"/>
      <c r="H4" s="146"/>
      <c r="I4" s="146"/>
      <c r="J4" s="9"/>
      <c r="K4" s="9"/>
      <c r="L4" s="9"/>
      <c r="M4" s="9"/>
    </row>
    <row r="5" spans="1:14" ht="15" customHeight="1">
      <c r="A5" s="157" t="s">
        <v>1</v>
      </c>
      <c r="B5" s="157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1:14" ht="15" customHeight="1">
      <c r="A6" s="157" t="s">
        <v>2</v>
      </c>
      <c r="B6" s="157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1:14" ht="15" customHeight="1">
      <c r="A7" s="157" t="s">
        <v>3</v>
      </c>
      <c r="B7" s="157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</row>
    <row r="8" spans="1:14" ht="15" customHeight="1">
      <c r="A8" s="17" t="s">
        <v>4</v>
      </c>
      <c r="B8" s="17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</row>
    <row r="9" spans="1:14" ht="15" customHeight="1">
      <c r="A9" s="78"/>
      <c r="B9" s="78"/>
      <c r="C9" s="79"/>
      <c r="D9" s="79"/>
      <c r="E9" s="79"/>
      <c r="F9" s="79"/>
      <c r="G9" s="79"/>
      <c r="H9" s="80"/>
      <c r="I9" s="76"/>
      <c r="J9" s="76"/>
      <c r="K9" s="76"/>
      <c r="L9" s="76"/>
      <c r="M9" s="76"/>
    </row>
    <row r="10" spans="1:14" ht="15" customHeight="1">
      <c r="A10" s="48" t="s">
        <v>82</v>
      </c>
      <c r="B10" s="16"/>
      <c r="C10" s="9"/>
      <c r="D10" s="170"/>
      <c r="E10" s="171"/>
      <c r="F10" s="172"/>
      <c r="G10" s="59" t="s">
        <v>101</v>
      </c>
      <c r="H10" s="9"/>
      <c r="I10" s="45"/>
      <c r="J10" s="45"/>
      <c r="K10" s="45"/>
      <c r="L10" s="9"/>
      <c r="M10" s="81"/>
    </row>
    <row r="11" spans="1:14" ht="15" customHeight="1">
      <c r="A11" s="48" t="s">
        <v>84</v>
      </c>
      <c r="B11" s="16"/>
      <c r="C11" s="9"/>
      <c r="D11" s="170"/>
      <c r="E11" s="171"/>
      <c r="F11" s="172"/>
      <c r="G11" s="48"/>
      <c r="H11" s="77"/>
      <c r="I11" s="34"/>
      <c r="J11" s="77"/>
      <c r="K11" s="77"/>
      <c r="L11" s="81"/>
      <c r="M11" s="81"/>
    </row>
    <row r="12" spans="1:14" ht="15" customHeight="1">
      <c r="A12" s="48" t="s">
        <v>85</v>
      </c>
      <c r="B12" s="16"/>
      <c r="C12" s="9"/>
      <c r="D12" s="127"/>
      <c r="E12" s="18"/>
      <c r="F12" s="18"/>
      <c r="G12" s="48"/>
      <c r="H12" s="77"/>
      <c r="I12" s="34"/>
      <c r="J12" s="77"/>
      <c r="K12" s="77"/>
      <c r="L12" s="81"/>
      <c r="M12" s="81"/>
    </row>
    <row r="13" spans="1:14" ht="15" customHeight="1">
      <c r="A13" s="48"/>
      <c r="B13" s="16"/>
      <c r="C13" s="9"/>
      <c r="D13" s="89" t="s">
        <v>86</v>
      </c>
      <c r="E13" s="90" t="s">
        <v>87</v>
      </c>
      <c r="F13" s="18"/>
      <c r="G13" s="48"/>
      <c r="H13" s="77"/>
      <c r="I13" s="34"/>
      <c r="J13" s="77"/>
      <c r="K13" s="77"/>
      <c r="L13" s="81"/>
      <c r="M13" s="81"/>
    </row>
    <row r="14" spans="1:14" ht="15" customHeight="1">
      <c r="A14" s="48" t="s">
        <v>88</v>
      </c>
      <c r="B14" s="16"/>
      <c r="C14" s="9"/>
      <c r="D14" s="128"/>
      <c r="E14" s="128"/>
      <c r="F14" s="18"/>
      <c r="G14" s="59" t="s">
        <v>99</v>
      </c>
      <c r="H14" s="77"/>
      <c r="I14" s="34"/>
      <c r="J14" s="77"/>
      <c r="K14" s="77"/>
      <c r="L14" s="81"/>
      <c r="M14" s="81"/>
    </row>
    <row r="15" spans="1:14" ht="15" customHeight="1">
      <c r="A15" s="16"/>
      <c r="B15" s="16"/>
      <c r="C15" s="18"/>
      <c r="D15" s="18"/>
      <c r="E15" s="18"/>
      <c r="F15" s="18"/>
      <c r="G15" s="18"/>
      <c r="H15" s="77"/>
      <c r="I15" s="34"/>
      <c r="J15" s="77"/>
      <c r="K15" s="77"/>
      <c r="L15" s="81"/>
      <c r="M15" s="81"/>
    </row>
    <row r="16" spans="1:14" ht="15" customHeight="1">
      <c r="A16" s="46" t="s">
        <v>43</v>
      </c>
      <c r="B16" s="46"/>
      <c r="C16" s="9"/>
      <c r="D16" s="129"/>
      <c r="E16" s="16" t="s">
        <v>89</v>
      </c>
      <c r="F16" s="82"/>
      <c r="G16" s="82"/>
      <c r="H16" s="83"/>
      <c r="I16" s="84"/>
      <c r="J16" s="84"/>
      <c r="K16" s="84"/>
      <c r="L16" s="84"/>
      <c r="M16" s="84"/>
    </row>
    <row r="17" spans="1:14" ht="15" customHeight="1">
      <c r="A17" s="85"/>
      <c r="B17" s="85"/>
      <c r="C17" s="16"/>
      <c r="D17" s="16"/>
      <c r="E17" s="16"/>
      <c r="F17" s="82"/>
      <c r="G17" s="82"/>
      <c r="H17" s="83"/>
      <c r="I17" s="84"/>
      <c r="J17" s="84"/>
      <c r="K17" s="84"/>
      <c r="L17" s="84"/>
      <c r="M17" s="84"/>
    </row>
    <row r="18" spans="1:14" ht="15" customHeight="1">
      <c r="A18" s="46" t="s">
        <v>12</v>
      </c>
      <c r="B18" s="46"/>
      <c r="C18" s="9"/>
      <c r="D18" s="88">
        <v>3.5999999999999997E-2</v>
      </c>
      <c r="E18" s="16" t="s">
        <v>90</v>
      </c>
      <c r="F18" s="82"/>
      <c r="G18" s="82"/>
      <c r="H18" s="83"/>
      <c r="I18" s="84"/>
      <c r="J18" s="84"/>
      <c r="K18" s="84"/>
      <c r="L18" s="84"/>
      <c r="M18" s="84"/>
    </row>
    <row r="19" spans="1:14" ht="15" customHeight="1">
      <c r="A19" s="46" t="s">
        <v>13</v>
      </c>
      <c r="B19" s="46"/>
      <c r="C19" s="16"/>
      <c r="D19" s="130">
        <v>1</v>
      </c>
      <c r="E19" s="16"/>
      <c r="F19" s="82"/>
      <c r="G19" s="59" t="s">
        <v>100</v>
      </c>
      <c r="H19" s="83"/>
      <c r="I19" s="84"/>
      <c r="J19" s="84"/>
      <c r="K19" s="84"/>
      <c r="L19" s="84"/>
      <c r="M19" s="84"/>
    </row>
    <row r="20" spans="1:14" ht="15" customHeight="1">
      <c r="A20" s="16"/>
      <c r="B20" s="16"/>
      <c r="C20" s="16"/>
      <c r="D20" s="16"/>
      <c r="E20" s="16"/>
      <c r="F20" s="82"/>
      <c r="G20" s="82"/>
      <c r="H20" s="83"/>
      <c r="I20" s="84"/>
      <c r="J20" s="84"/>
      <c r="K20" s="84"/>
      <c r="L20" s="84"/>
      <c r="M20" s="84"/>
    </row>
    <row r="21" spans="1:14" ht="15" customHeight="1">
      <c r="A21" s="86"/>
      <c r="B21" s="82"/>
      <c r="C21" s="82"/>
      <c r="D21" s="82"/>
      <c r="E21" s="82"/>
      <c r="F21" s="82"/>
      <c r="G21" s="82"/>
      <c r="H21" s="83"/>
      <c r="I21" s="84"/>
      <c r="J21" s="84"/>
      <c r="K21" s="84"/>
      <c r="L21" s="84"/>
      <c r="M21" s="84"/>
    </row>
    <row r="22" spans="1:14" ht="14.25" customHeight="1">
      <c r="A22" s="25" t="s">
        <v>80</v>
      </c>
      <c r="B22" s="26"/>
      <c r="C22" s="27"/>
      <c r="D22" s="27"/>
      <c r="E22" s="27"/>
      <c r="F22" s="27"/>
      <c r="G22" s="27"/>
      <c r="H22" s="28"/>
      <c r="I22" s="26"/>
      <c r="J22" s="26"/>
      <c r="K22" s="26"/>
      <c r="L22" s="26"/>
      <c r="M22" s="29"/>
    </row>
    <row r="23" spans="1:14" ht="15.75" customHeight="1">
      <c r="A23" s="91" t="s">
        <v>64</v>
      </c>
      <c r="B23" s="92"/>
      <c r="C23" s="92"/>
      <c r="D23" s="92"/>
      <c r="E23" s="92"/>
      <c r="F23" s="92"/>
      <c r="G23" s="92"/>
      <c r="H23" s="93"/>
      <c r="I23" s="94"/>
      <c r="J23" s="94"/>
      <c r="K23" s="94"/>
      <c r="L23" s="94"/>
      <c r="M23" s="95"/>
      <c r="N23" s="96" t="s">
        <v>39</v>
      </c>
    </row>
    <row r="24" spans="1:14" ht="15.75" customHeight="1">
      <c r="A24" s="159" t="s">
        <v>65</v>
      </c>
      <c r="B24" s="160"/>
      <c r="C24" s="107"/>
      <c r="D24" s="191" t="s">
        <v>66</v>
      </c>
      <c r="E24" s="191"/>
      <c r="F24" s="191"/>
      <c r="G24" s="191"/>
      <c r="H24" s="191"/>
      <c r="I24" s="191"/>
      <c r="J24" s="191"/>
      <c r="K24" s="191"/>
      <c r="L24" s="191"/>
      <c r="M24" s="192"/>
      <c r="N24" s="97">
        <v>0.9</v>
      </c>
    </row>
    <row r="25" spans="1:14" ht="15.75" customHeight="1">
      <c r="A25" s="161"/>
      <c r="B25" s="162"/>
      <c r="C25" s="49"/>
      <c r="D25" s="193" t="s">
        <v>67</v>
      </c>
      <c r="E25" s="193"/>
      <c r="F25" s="193"/>
      <c r="G25" s="193"/>
      <c r="H25" s="193"/>
      <c r="I25" s="193"/>
      <c r="J25" s="193"/>
      <c r="K25" s="193"/>
      <c r="L25" s="193"/>
      <c r="M25" s="194"/>
      <c r="N25" s="98">
        <v>0.8</v>
      </c>
    </row>
    <row r="26" spans="1:14" ht="15.75" customHeight="1">
      <c r="A26" s="161"/>
      <c r="B26" s="162"/>
      <c r="C26" s="49"/>
      <c r="D26" s="193" t="s">
        <v>68</v>
      </c>
      <c r="E26" s="193"/>
      <c r="F26" s="193"/>
      <c r="G26" s="193"/>
      <c r="H26" s="193"/>
      <c r="I26" s="193"/>
      <c r="J26" s="193"/>
      <c r="K26" s="193"/>
      <c r="L26" s="193"/>
      <c r="M26" s="194"/>
      <c r="N26" s="98">
        <v>0.1</v>
      </c>
    </row>
    <row r="27" spans="1:14" ht="15.75" customHeight="1">
      <c r="A27" s="161"/>
      <c r="B27" s="162"/>
      <c r="C27" s="49"/>
      <c r="D27" s="193" t="s">
        <v>69</v>
      </c>
      <c r="E27" s="193"/>
      <c r="F27" s="193"/>
      <c r="G27" s="193"/>
      <c r="H27" s="193"/>
      <c r="I27" s="193"/>
      <c r="J27" s="193"/>
      <c r="K27" s="193"/>
      <c r="L27" s="193"/>
      <c r="M27" s="194"/>
      <c r="N27" s="98">
        <v>0.2</v>
      </c>
    </row>
    <row r="28" spans="1:14" ht="15.75" customHeight="1">
      <c r="A28" s="161"/>
      <c r="B28" s="162"/>
      <c r="C28" s="49"/>
      <c r="D28" s="193" t="s">
        <v>70</v>
      </c>
      <c r="E28" s="193"/>
      <c r="F28" s="193"/>
      <c r="G28" s="193"/>
      <c r="H28" s="193"/>
      <c r="I28" s="193"/>
      <c r="J28" s="193"/>
      <c r="K28" s="193"/>
      <c r="L28" s="193"/>
      <c r="M28" s="194"/>
      <c r="N28" s="98">
        <v>0.4</v>
      </c>
    </row>
    <row r="29" spans="1:14" ht="15.75" customHeight="1">
      <c r="A29" s="164"/>
      <c r="B29" s="165"/>
      <c r="C29" s="108"/>
      <c r="D29" s="195" t="s">
        <v>71</v>
      </c>
      <c r="E29" s="195"/>
      <c r="F29" s="195"/>
      <c r="G29" s="195"/>
      <c r="H29" s="195"/>
      <c r="I29" s="195"/>
      <c r="J29" s="195"/>
      <c r="K29" s="195"/>
      <c r="L29" s="195"/>
      <c r="M29" s="196"/>
      <c r="N29" s="99">
        <v>0.7</v>
      </c>
    </row>
    <row r="30" spans="1:14" ht="15.75" customHeight="1">
      <c r="A30" s="100" t="s">
        <v>79</v>
      </c>
      <c r="B30" s="101"/>
      <c r="C30" s="107"/>
      <c r="D30" s="191" t="s">
        <v>16</v>
      </c>
      <c r="E30" s="191"/>
      <c r="F30" s="191"/>
      <c r="G30" s="191"/>
      <c r="H30" s="191"/>
      <c r="I30" s="191"/>
      <c r="J30" s="191"/>
      <c r="K30" s="191"/>
      <c r="L30" s="191"/>
      <c r="M30" s="192"/>
      <c r="N30" s="97">
        <v>0.9</v>
      </c>
    </row>
    <row r="31" spans="1:14" ht="15.75" customHeight="1">
      <c r="A31" s="161"/>
      <c r="B31" s="162"/>
      <c r="C31" s="49"/>
      <c r="D31" s="193" t="s">
        <v>72</v>
      </c>
      <c r="E31" s="193"/>
      <c r="F31" s="193"/>
      <c r="G31" s="193"/>
      <c r="H31" s="193"/>
      <c r="I31" s="193"/>
      <c r="J31" s="193"/>
      <c r="K31" s="193"/>
      <c r="L31" s="193"/>
      <c r="M31" s="194"/>
      <c r="N31" s="98">
        <v>0.6</v>
      </c>
    </row>
    <row r="32" spans="1:14" ht="15.75" customHeight="1">
      <c r="A32" s="161"/>
      <c r="B32" s="162"/>
      <c r="C32" s="49"/>
      <c r="D32" s="193" t="s">
        <v>17</v>
      </c>
      <c r="E32" s="193"/>
      <c r="F32" s="193"/>
      <c r="G32" s="193"/>
      <c r="H32" s="193"/>
      <c r="I32" s="193"/>
      <c r="J32" s="193"/>
      <c r="K32" s="193"/>
      <c r="L32" s="193"/>
      <c r="M32" s="194"/>
      <c r="N32" s="98">
        <v>0.6</v>
      </c>
    </row>
    <row r="33" spans="1:14" ht="15.75" customHeight="1">
      <c r="A33" s="161"/>
      <c r="B33" s="162"/>
      <c r="C33" s="49"/>
      <c r="D33" s="193" t="s">
        <v>18</v>
      </c>
      <c r="E33" s="193"/>
      <c r="F33" s="193"/>
      <c r="G33" s="193"/>
      <c r="H33" s="193"/>
      <c r="I33" s="193"/>
      <c r="J33" s="193"/>
      <c r="K33" s="193"/>
      <c r="L33" s="193"/>
      <c r="M33" s="194"/>
      <c r="N33" s="98">
        <v>0.8</v>
      </c>
    </row>
    <row r="34" spans="1:14" ht="15.75" customHeight="1">
      <c r="A34" s="161"/>
      <c r="B34" s="162"/>
      <c r="C34" s="49"/>
      <c r="D34" s="193" t="s">
        <v>19</v>
      </c>
      <c r="E34" s="193"/>
      <c r="F34" s="193"/>
      <c r="G34" s="193"/>
      <c r="H34" s="193"/>
      <c r="I34" s="193"/>
      <c r="J34" s="193"/>
      <c r="K34" s="193"/>
      <c r="L34" s="193"/>
      <c r="M34" s="194"/>
      <c r="N34" s="98">
        <v>0.6</v>
      </c>
    </row>
    <row r="35" spans="1:14" ht="15.75" customHeight="1">
      <c r="A35" s="161"/>
      <c r="B35" s="162"/>
      <c r="C35" s="49"/>
      <c r="D35" s="193" t="s">
        <v>73</v>
      </c>
      <c r="E35" s="193"/>
      <c r="F35" s="193"/>
      <c r="G35" s="193"/>
      <c r="H35" s="193"/>
      <c r="I35" s="193"/>
      <c r="J35" s="193"/>
      <c r="K35" s="193"/>
      <c r="L35" s="193"/>
      <c r="M35" s="194"/>
      <c r="N35" s="98">
        <v>0.4</v>
      </c>
    </row>
    <row r="36" spans="1:14" ht="15.75" customHeight="1">
      <c r="A36" s="161"/>
      <c r="B36" s="162"/>
      <c r="C36" s="49"/>
      <c r="D36" s="193" t="s">
        <v>20</v>
      </c>
      <c r="E36" s="193"/>
      <c r="F36" s="193"/>
      <c r="G36" s="193"/>
      <c r="H36" s="193"/>
      <c r="I36" s="193"/>
      <c r="J36" s="193"/>
      <c r="K36" s="193"/>
      <c r="L36" s="193"/>
      <c r="M36" s="194"/>
      <c r="N36" s="98">
        <v>0.2</v>
      </c>
    </row>
    <row r="37" spans="1:14" ht="15.75" customHeight="1">
      <c r="A37" s="161"/>
      <c r="B37" s="162"/>
      <c r="C37" s="49"/>
      <c r="D37" s="193" t="s">
        <v>21</v>
      </c>
      <c r="E37" s="193"/>
      <c r="F37" s="193"/>
      <c r="G37" s="193"/>
      <c r="H37" s="193"/>
      <c r="I37" s="193"/>
      <c r="J37" s="193"/>
      <c r="K37" s="193"/>
      <c r="L37" s="193"/>
      <c r="M37" s="194"/>
      <c r="N37" s="98">
        <v>0.2</v>
      </c>
    </row>
    <row r="38" spans="1:14" ht="15.75" customHeight="1">
      <c r="A38" s="164"/>
      <c r="B38" s="165"/>
      <c r="C38" s="108"/>
      <c r="D38" s="195" t="s">
        <v>74</v>
      </c>
      <c r="E38" s="195"/>
      <c r="F38" s="195"/>
      <c r="G38" s="195"/>
      <c r="H38" s="195"/>
      <c r="I38" s="195"/>
      <c r="J38" s="195"/>
      <c r="K38" s="195"/>
      <c r="L38" s="195"/>
      <c r="M38" s="196"/>
      <c r="N38" s="99">
        <v>0.6</v>
      </c>
    </row>
    <row r="39" spans="1:14" ht="15.75" customHeight="1">
      <c r="A39" s="173" t="s">
        <v>97</v>
      </c>
      <c r="B39" s="174"/>
      <c r="C39" s="107"/>
      <c r="D39" s="197" t="s">
        <v>98</v>
      </c>
      <c r="E39" s="197"/>
      <c r="F39" s="197"/>
      <c r="G39" s="197"/>
      <c r="H39" s="197"/>
      <c r="I39" s="197"/>
      <c r="J39" s="197"/>
      <c r="K39" s="197"/>
      <c r="L39" s="197"/>
      <c r="M39" s="198"/>
      <c r="N39" s="182"/>
    </row>
    <row r="40" spans="1:14" ht="15.75" customHeight="1">
      <c r="A40" s="175"/>
      <c r="B40" s="176"/>
      <c r="C40" s="49"/>
      <c r="D40" s="199"/>
      <c r="E40" s="199"/>
      <c r="F40" s="199"/>
      <c r="G40" s="199"/>
      <c r="H40" s="199"/>
      <c r="I40" s="199"/>
      <c r="J40" s="199"/>
      <c r="K40" s="199"/>
      <c r="L40" s="199"/>
      <c r="M40" s="200"/>
      <c r="N40" s="183"/>
    </row>
    <row r="41" spans="1:14" ht="15.75" customHeight="1">
      <c r="A41" s="109"/>
      <c r="B41" s="49"/>
      <c r="C41" s="49"/>
      <c r="D41" s="185" t="s">
        <v>75</v>
      </c>
      <c r="E41" s="185"/>
      <c r="F41" s="185"/>
      <c r="G41" s="185"/>
      <c r="H41" s="185"/>
      <c r="I41" s="185"/>
      <c r="J41" s="185"/>
      <c r="K41" s="185"/>
      <c r="L41" s="185"/>
      <c r="M41" s="186"/>
      <c r="N41" s="113">
        <v>0.1</v>
      </c>
    </row>
    <row r="42" spans="1:14" ht="15.75" customHeight="1">
      <c r="A42" s="168"/>
      <c r="B42" s="169"/>
      <c r="C42" s="49"/>
      <c r="D42" s="185" t="s">
        <v>76</v>
      </c>
      <c r="E42" s="185"/>
      <c r="F42" s="185"/>
      <c r="G42" s="185"/>
      <c r="H42" s="185"/>
      <c r="I42" s="185"/>
      <c r="J42" s="185"/>
      <c r="K42" s="185"/>
      <c r="L42" s="185"/>
      <c r="M42" s="186"/>
      <c r="N42" s="114">
        <v>0.1</v>
      </c>
    </row>
    <row r="43" spans="1:14" ht="15.75" customHeight="1">
      <c r="A43" s="102"/>
      <c r="B43" s="103"/>
      <c r="C43" s="108"/>
      <c r="D43" s="187" t="s">
        <v>77</v>
      </c>
      <c r="E43" s="187"/>
      <c r="F43" s="187"/>
      <c r="G43" s="187"/>
      <c r="H43" s="187"/>
      <c r="I43" s="187"/>
      <c r="J43" s="187"/>
      <c r="K43" s="187"/>
      <c r="L43" s="187"/>
      <c r="M43" s="188"/>
      <c r="N43" s="115">
        <v>0.05</v>
      </c>
    </row>
    <row r="44" spans="1:14" ht="15.75" customHeight="1">
      <c r="A44" s="104" t="s">
        <v>35</v>
      </c>
      <c r="B44" s="105"/>
      <c r="C44" s="110"/>
      <c r="D44" s="189" t="s">
        <v>78</v>
      </c>
      <c r="E44" s="189"/>
      <c r="F44" s="189"/>
      <c r="G44" s="189"/>
      <c r="H44" s="189"/>
      <c r="I44" s="189"/>
      <c r="J44" s="189"/>
      <c r="K44" s="189"/>
      <c r="L44" s="189"/>
      <c r="M44" s="190"/>
      <c r="N44" s="106">
        <v>1</v>
      </c>
    </row>
    <row r="45" spans="1:14" ht="14.25" customHeight="1">
      <c r="A45" s="30" t="s">
        <v>94</v>
      </c>
      <c r="B45" s="31"/>
      <c r="C45" s="31"/>
      <c r="D45" s="31"/>
      <c r="E45" s="31"/>
      <c r="F45" s="31"/>
      <c r="G45" s="31"/>
      <c r="H45" s="32"/>
      <c r="I45" s="29"/>
      <c r="J45" s="29"/>
      <c r="K45" s="29"/>
      <c r="L45" s="29"/>
      <c r="M45" s="29"/>
    </row>
    <row r="46" spans="1:14" ht="14.25" customHeight="1">
      <c r="A46" s="30"/>
      <c r="B46" s="31"/>
      <c r="C46" s="31"/>
      <c r="D46" s="31"/>
      <c r="E46" s="31"/>
      <c r="F46" s="31"/>
      <c r="G46" s="31"/>
      <c r="H46" s="32"/>
      <c r="I46" s="29"/>
      <c r="J46" s="29"/>
      <c r="K46" s="29"/>
      <c r="L46" s="29"/>
      <c r="M46" s="29"/>
    </row>
    <row r="47" spans="1:14" ht="14.25" customHeight="1">
      <c r="A47" s="30"/>
      <c r="B47" s="31"/>
      <c r="C47" s="31"/>
      <c r="D47" s="31"/>
      <c r="E47" s="31"/>
      <c r="F47" s="31"/>
      <c r="G47" s="31"/>
      <c r="H47" s="32"/>
      <c r="I47" s="29"/>
      <c r="J47" s="29"/>
      <c r="K47" s="29"/>
      <c r="L47" s="29"/>
      <c r="M47" s="29"/>
    </row>
    <row r="48" spans="1:14" ht="14.25" customHeight="1">
      <c r="A48" s="30"/>
      <c r="B48" s="31"/>
      <c r="C48" s="31"/>
      <c r="D48" s="31"/>
      <c r="E48" s="31"/>
      <c r="F48" s="31"/>
      <c r="G48" s="31"/>
      <c r="H48" s="32"/>
      <c r="I48" s="29"/>
      <c r="J48" s="29"/>
      <c r="K48" s="29"/>
      <c r="L48" s="29"/>
      <c r="M48" s="29"/>
    </row>
    <row r="49" spans="1:14" ht="14.25" customHeight="1">
      <c r="A49" s="30"/>
      <c r="B49" s="31"/>
      <c r="C49" s="31"/>
      <c r="D49" s="31"/>
      <c r="E49" s="31"/>
      <c r="F49" s="31"/>
      <c r="G49" s="31"/>
      <c r="H49" s="32"/>
      <c r="I49" s="29"/>
      <c r="J49" s="29"/>
      <c r="K49" s="29"/>
      <c r="L49" s="29"/>
      <c r="M49" s="29"/>
    </row>
    <row r="50" spans="1:14" ht="14.25" customHeight="1">
      <c r="A50" s="30"/>
      <c r="B50" s="31"/>
      <c r="C50" s="31"/>
      <c r="D50" s="31"/>
      <c r="E50" s="31"/>
      <c r="F50" s="31"/>
      <c r="G50" s="31"/>
      <c r="H50" s="32"/>
      <c r="I50" s="29"/>
      <c r="J50" s="29"/>
      <c r="K50" s="29"/>
      <c r="L50" s="29"/>
      <c r="M50" s="29"/>
    </row>
    <row r="51" spans="1:14" ht="14.25" customHeight="1">
      <c r="A51" s="30"/>
      <c r="B51" s="31"/>
      <c r="C51" s="31"/>
      <c r="D51" s="31"/>
      <c r="E51" s="31"/>
      <c r="F51" s="31"/>
      <c r="G51" s="31"/>
      <c r="H51" s="32"/>
      <c r="I51" s="29"/>
      <c r="J51" s="29"/>
      <c r="K51" s="29"/>
      <c r="L51" s="29"/>
      <c r="M51" s="29"/>
    </row>
    <row r="52" spans="1:14" ht="14.25" customHeight="1">
      <c r="A52" s="30"/>
      <c r="B52" s="31"/>
      <c r="C52" s="31"/>
      <c r="D52" s="31"/>
      <c r="E52" s="31"/>
      <c r="F52" s="31"/>
      <c r="G52" s="31"/>
      <c r="H52" s="32"/>
      <c r="I52" s="29"/>
      <c r="J52" s="29"/>
      <c r="K52" s="29"/>
      <c r="L52" s="29"/>
      <c r="M52" s="29"/>
    </row>
    <row r="53" spans="1:14" ht="14.25" customHeight="1">
      <c r="A53" s="21"/>
      <c r="B53" s="21"/>
      <c r="C53" s="22"/>
      <c r="D53" s="22"/>
      <c r="E53" s="22"/>
      <c r="F53" s="22"/>
      <c r="G53" s="22"/>
      <c r="H53" s="23"/>
      <c r="I53" s="24"/>
      <c r="J53" s="24"/>
      <c r="K53" s="24"/>
      <c r="L53" s="24"/>
      <c r="M53" s="24"/>
    </row>
    <row r="54" spans="1:14" ht="12.75" customHeight="1">
      <c r="A54" s="62" t="s">
        <v>36</v>
      </c>
      <c r="B54" s="63" t="s">
        <v>37</v>
      </c>
      <c r="C54" s="63"/>
      <c r="D54" s="63"/>
      <c r="E54" s="63"/>
      <c r="F54" s="63"/>
      <c r="G54" s="63"/>
      <c r="H54" s="158" t="s">
        <v>14</v>
      </c>
      <c r="I54" s="184" t="s">
        <v>15</v>
      </c>
      <c r="J54" s="158" t="s">
        <v>60</v>
      </c>
      <c r="K54" s="158" t="s">
        <v>7</v>
      </c>
      <c r="L54" s="178"/>
      <c r="M54" s="33"/>
      <c r="N54" s="49"/>
    </row>
    <row r="55" spans="1:14" ht="12.75" customHeight="1">
      <c r="A55" s="158" t="s">
        <v>5</v>
      </c>
      <c r="B55" s="163" t="s">
        <v>6</v>
      </c>
      <c r="C55" s="163"/>
      <c r="D55" s="163"/>
      <c r="E55" s="163" t="s">
        <v>93</v>
      </c>
      <c r="F55" s="163"/>
      <c r="G55" s="163"/>
      <c r="H55" s="158"/>
      <c r="I55" s="184"/>
      <c r="J55" s="158"/>
      <c r="K55" s="158"/>
      <c r="L55" s="178"/>
      <c r="M55" s="33"/>
      <c r="N55" s="49"/>
    </row>
    <row r="56" spans="1:14" ht="12.75" customHeight="1">
      <c r="A56" s="158"/>
      <c r="B56" s="177"/>
      <c r="C56" s="177"/>
      <c r="D56" s="177"/>
      <c r="E56" s="163"/>
      <c r="F56" s="163"/>
      <c r="G56" s="163"/>
      <c r="H56" s="75" t="s">
        <v>61</v>
      </c>
      <c r="I56" s="75" t="s">
        <v>8</v>
      </c>
      <c r="J56" s="75" t="s">
        <v>61</v>
      </c>
      <c r="K56" s="75" t="s">
        <v>9</v>
      </c>
      <c r="L56" s="178"/>
      <c r="M56" s="33"/>
      <c r="N56" s="49"/>
    </row>
    <row r="57" spans="1:14" ht="14.25" customHeight="1">
      <c r="A57" s="131"/>
      <c r="B57" s="151"/>
      <c r="C57" s="151"/>
      <c r="D57" s="151"/>
      <c r="E57" s="154"/>
      <c r="F57" s="154"/>
      <c r="G57" s="154"/>
      <c r="H57" s="132"/>
      <c r="I57" s="38" t="str">
        <f>IF(E57="","",VLOOKUP(E57,Codes!$A$2:$B$23,2,FALSE))</f>
        <v/>
      </c>
      <c r="J57" s="72" t="str">
        <f t="shared" ref="J57:J62" si="0">IF(I57="","",PRODUCT(H57:I57))</f>
        <v/>
      </c>
      <c r="K57" s="70" t="str">
        <f t="shared" ref="K57:K62" si="1">IF(J57="","",D$18*J57)</f>
        <v/>
      </c>
      <c r="L57" s="34"/>
      <c r="M57" s="35"/>
      <c r="N57" s="49"/>
    </row>
    <row r="58" spans="1:14" ht="14.25" customHeight="1">
      <c r="A58" s="131"/>
      <c r="B58" s="151"/>
      <c r="C58" s="151"/>
      <c r="D58" s="151"/>
      <c r="E58" s="154"/>
      <c r="F58" s="154"/>
      <c r="G58" s="154"/>
      <c r="H58" s="132"/>
      <c r="I58" s="38" t="str">
        <f>IF(E58="","",VLOOKUP(E58,Codes!$A$2:$B$23,2,FALSE))</f>
        <v/>
      </c>
      <c r="J58" s="72" t="str">
        <f t="shared" si="0"/>
        <v/>
      </c>
      <c r="K58" s="70" t="str">
        <f t="shared" si="1"/>
        <v/>
      </c>
      <c r="L58" s="34"/>
      <c r="M58" s="35"/>
      <c r="N58" s="49"/>
    </row>
    <row r="59" spans="1:14" ht="14.25" customHeight="1">
      <c r="A59" s="131"/>
      <c r="B59" s="151"/>
      <c r="C59" s="151"/>
      <c r="D59" s="151"/>
      <c r="E59" s="154"/>
      <c r="F59" s="154"/>
      <c r="G59" s="154"/>
      <c r="H59" s="132"/>
      <c r="I59" s="38" t="str">
        <f>IF(E59="","",VLOOKUP(E59,Codes!$A$2:$B$23,2,FALSE))</f>
        <v/>
      </c>
      <c r="J59" s="72" t="str">
        <f t="shared" si="0"/>
        <v/>
      </c>
      <c r="K59" s="70" t="str">
        <f t="shared" si="1"/>
        <v/>
      </c>
      <c r="L59" s="34"/>
      <c r="M59" s="35"/>
      <c r="N59" s="49"/>
    </row>
    <row r="60" spans="1:14" ht="14.25" customHeight="1">
      <c r="A60" s="131"/>
      <c r="B60" s="151"/>
      <c r="C60" s="151"/>
      <c r="D60" s="151"/>
      <c r="E60" s="154"/>
      <c r="F60" s="154"/>
      <c r="G60" s="154"/>
      <c r="H60" s="132"/>
      <c r="I60" s="38" t="str">
        <f>IF(E60="","",VLOOKUP(E60,Codes!$A$2:$B$23,2,FALSE))</f>
        <v/>
      </c>
      <c r="J60" s="72" t="str">
        <f t="shared" si="0"/>
        <v/>
      </c>
      <c r="K60" s="70" t="str">
        <f t="shared" si="1"/>
        <v/>
      </c>
      <c r="L60" s="34"/>
      <c r="M60" s="35"/>
      <c r="N60" s="49"/>
    </row>
    <row r="61" spans="1:14" ht="14.25" customHeight="1">
      <c r="A61" s="131"/>
      <c r="B61" s="151"/>
      <c r="C61" s="151"/>
      <c r="D61" s="151"/>
      <c r="E61" s="154"/>
      <c r="F61" s="154"/>
      <c r="G61" s="154"/>
      <c r="H61" s="132"/>
      <c r="I61" s="38" t="str">
        <f>IF(E61="","",VLOOKUP(E61,Codes!$A$2:$B$23,2,FALSE))</f>
        <v/>
      </c>
      <c r="J61" s="72" t="str">
        <f t="shared" si="0"/>
        <v/>
      </c>
      <c r="K61" s="70" t="str">
        <f t="shared" si="1"/>
        <v/>
      </c>
      <c r="L61" s="34"/>
      <c r="M61" s="35"/>
      <c r="N61" s="49"/>
    </row>
    <row r="62" spans="1:14" ht="14.25" customHeight="1">
      <c r="A62" s="131"/>
      <c r="B62" s="151"/>
      <c r="C62" s="151"/>
      <c r="D62" s="151"/>
      <c r="E62" s="154"/>
      <c r="F62" s="154"/>
      <c r="G62" s="154"/>
      <c r="H62" s="132"/>
      <c r="I62" s="38" t="str">
        <f>IF(E62="","",VLOOKUP(E62,Codes!$A$2:$B$23,2,FALSE))</f>
        <v/>
      </c>
      <c r="J62" s="72" t="str">
        <f t="shared" si="0"/>
        <v/>
      </c>
      <c r="K62" s="70" t="str">
        <f t="shared" si="1"/>
        <v/>
      </c>
      <c r="L62" s="34"/>
      <c r="M62" s="35"/>
      <c r="N62" s="49"/>
    </row>
    <row r="63" spans="1:14" ht="14.25" customHeight="1">
      <c r="A63" s="54"/>
      <c r="B63" s="55"/>
      <c r="C63" s="56"/>
      <c r="D63" s="56"/>
      <c r="E63" s="56"/>
      <c r="F63" s="56"/>
      <c r="G63" s="57" t="s">
        <v>10</v>
      </c>
      <c r="H63" s="71">
        <f>SUM(H57:H62)</f>
        <v>0</v>
      </c>
      <c r="I63" s="58"/>
      <c r="J63" s="71">
        <f>SUM(J57:J62)</f>
        <v>0</v>
      </c>
      <c r="K63" s="60">
        <f>SUM(K57:K62)</f>
        <v>0</v>
      </c>
      <c r="L63" s="64"/>
      <c r="M63" s="64"/>
      <c r="N63" s="49"/>
    </row>
    <row r="64" spans="1:14" ht="9" customHeight="1">
      <c r="A64" s="37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49"/>
    </row>
    <row r="65" spans="1:15" ht="12.75" customHeight="1">
      <c r="A65" s="65" t="s">
        <v>38</v>
      </c>
      <c r="B65" s="61" t="s">
        <v>45</v>
      </c>
      <c r="C65" s="61"/>
      <c r="D65" s="61"/>
      <c r="E65" s="61"/>
      <c r="F65" s="61"/>
      <c r="G65" s="61"/>
      <c r="H65" s="181" t="s">
        <v>14</v>
      </c>
      <c r="I65" s="148" t="s">
        <v>15</v>
      </c>
      <c r="J65" s="181" t="s">
        <v>91</v>
      </c>
      <c r="K65" s="148" t="s">
        <v>7</v>
      </c>
      <c r="N65" s="49"/>
    </row>
    <row r="66" spans="1:15" ht="12.75" customHeight="1">
      <c r="A66" s="158" t="s">
        <v>5</v>
      </c>
      <c r="B66" s="163" t="s">
        <v>6</v>
      </c>
      <c r="C66" s="163"/>
      <c r="D66" s="163"/>
      <c r="E66" s="163" t="s">
        <v>93</v>
      </c>
      <c r="F66" s="163"/>
      <c r="G66" s="163"/>
      <c r="H66" s="181"/>
      <c r="I66" s="148"/>
      <c r="J66" s="181"/>
      <c r="K66" s="148"/>
      <c r="N66" s="49"/>
    </row>
    <row r="67" spans="1:15" ht="12.75" customHeight="1">
      <c r="A67" s="158"/>
      <c r="B67" s="177"/>
      <c r="C67" s="177"/>
      <c r="D67" s="177"/>
      <c r="E67" s="163"/>
      <c r="F67" s="163"/>
      <c r="G67" s="163"/>
      <c r="H67" s="52" t="s">
        <v>92</v>
      </c>
      <c r="I67" s="52" t="s">
        <v>8</v>
      </c>
      <c r="J67" s="52" t="s">
        <v>92</v>
      </c>
      <c r="K67" s="52" t="s">
        <v>9</v>
      </c>
      <c r="N67" s="49"/>
    </row>
    <row r="68" spans="1:15" ht="14.25" customHeight="1">
      <c r="A68" s="131"/>
      <c r="B68" s="170"/>
      <c r="C68" s="171"/>
      <c r="D68" s="172"/>
      <c r="E68" s="154"/>
      <c r="F68" s="154"/>
      <c r="G68" s="154"/>
      <c r="H68" s="132"/>
      <c r="I68" s="38" t="str">
        <f>IF(E68="","",VLOOKUP(E68,Codes!$A$2:$B$23,2,FALSE))</f>
        <v/>
      </c>
      <c r="J68" s="72" t="str">
        <f>IF(I68="","",PRODUCT(H68:I68))</f>
        <v/>
      </c>
      <c r="K68" s="38" t="str">
        <f t="shared" ref="K68:K73" si="2">IF(J68="","",J68*D$18*D$19)</f>
        <v/>
      </c>
      <c r="N68" s="49"/>
    </row>
    <row r="69" spans="1:15" ht="14.25" customHeight="1">
      <c r="A69" s="131"/>
      <c r="B69" s="170"/>
      <c r="C69" s="171"/>
      <c r="D69" s="172"/>
      <c r="E69" s="154"/>
      <c r="F69" s="154"/>
      <c r="G69" s="154"/>
      <c r="H69" s="132"/>
      <c r="I69" s="38" t="str">
        <f>IF(E69="","",VLOOKUP(E69,Codes!$A$2:$B$23,2,FALSE))</f>
        <v/>
      </c>
      <c r="J69" s="72" t="str">
        <f t="shared" ref="J69:J73" si="3">IF(I69="","",PRODUCT(H69:I69))</f>
        <v/>
      </c>
      <c r="K69" s="38" t="str">
        <f t="shared" si="2"/>
        <v/>
      </c>
      <c r="N69" s="49" t="str">
        <f>IF(E69="","",VLOOKUP(E69,Codes!$A$2:$C$18,3,FALSE)&amp;#REF!)</f>
        <v/>
      </c>
    </row>
    <row r="70" spans="1:15" ht="14.25" customHeight="1">
      <c r="A70" s="131"/>
      <c r="B70" s="170"/>
      <c r="C70" s="171"/>
      <c r="D70" s="172"/>
      <c r="E70" s="154"/>
      <c r="F70" s="154"/>
      <c r="G70" s="154"/>
      <c r="H70" s="132"/>
      <c r="I70" s="38" t="str">
        <f>IF(E70="","",VLOOKUP(E70,Codes!$A$2:$B$23,2,FALSE))</f>
        <v/>
      </c>
      <c r="J70" s="72" t="str">
        <f t="shared" si="3"/>
        <v/>
      </c>
      <c r="K70" s="38" t="str">
        <f t="shared" si="2"/>
        <v/>
      </c>
      <c r="N70" s="49" t="str">
        <f>IF(E70="","",VLOOKUP(E70,Codes!$A$2:$C$18,3,FALSE)&amp;#REF!)</f>
        <v/>
      </c>
    </row>
    <row r="71" spans="1:15" ht="14.25" customHeight="1">
      <c r="A71" s="131"/>
      <c r="B71" s="170"/>
      <c r="C71" s="171"/>
      <c r="D71" s="172"/>
      <c r="E71" s="154"/>
      <c r="F71" s="154"/>
      <c r="G71" s="154"/>
      <c r="H71" s="132"/>
      <c r="I71" s="38" t="str">
        <f>IF(E71="","",VLOOKUP(E71,Codes!$A$2:$B$23,2,FALSE))</f>
        <v/>
      </c>
      <c r="J71" s="72" t="str">
        <f t="shared" si="3"/>
        <v/>
      </c>
      <c r="K71" s="38" t="str">
        <f t="shared" si="2"/>
        <v/>
      </c>
      <c r="N71" s="49" t="str">
        <f>IF(E71="","",VLOOKUP(E71,Codes!$A$2:$C$18,3,FALSE)&amp;#REF!)</f>
        <v/>
      </c>
    </row>
    <row r="72" spans="1:15" ht="14.25" customHeight="1">
      <c r="A72" s="131"/>
      <c r="B72" s="170"/>
      <c r="C72" s="171"/>
      <c r="D72" s="172"/>
      <c r="E72" s="154"/>
      <c r="F72" s="154"/>
      <c r="G72" s="154"/>
      <c r="H72" s="132"/>
      <c r="I72" s="38" t="str">
        <f>IF(E72="","",VLOOKUP(E72,Codes!$A$2:$B$23,2,FALSE))</f>
        <v/>
      </c>
      <c r="J72" s="72" t="str">
        <f t="shared" si="3"/>
        <v/>
      </c>
      <c r="K72" s="38" t="str">
        <f t="shared" si="2"/>
        <v/>
      </c>
      <c r="N72" s="49" t="str">
        <f>IF(E72="","",VLOOKUP(E72,Codes!$A$2:$C$18,3,FALSE)&amp;#REF!)</f>
        <v/>
      </c>
    </row>
    <row r="73" spans="1:15" ht="14.25" customHeight="1">
      <c r="A73" s="131"/>
      <c r="B73" s="170"/>
      <c r="C73" s="171"/>
      <c r="D73" s="172"/>
      <c r="E73" s="154"/>
      <c r="F73" s="154"/>
      <c r="G73" s="154"/>
      <c r="H73" s="132"/>
      <c r="I73" s="38" t="str">
        <f>IF(E73="","",VLOOKUP(E73,Codes!$A$2:$B$23,2,FALSE))</f>
        <v/>
      </c>
      <c r="J73" s="72" t="str">
        <f t="shared" si="3"/>
        <v/>
      </c>
      <c r="K73" s="38" t="str">
        <f t="shared" si="2"/>
        <v/>
      </c>
      <c r="N73" s="49" t="str">
        <f>IF(E73="","",VLOOKUP(E73,Codes!$A$2:$C$18,3,FALSE)&amp;#REF!)</f>
        <v/>
      </c>
    </row>
    <row r="74" spans="1:15" ht="14.25" customHeight="1">
      <c r="A74" s="54"/>
      <c r="B74" s="55"/>
      <c r="C74" s="56"/>
      <c r="D74" s="56"/>
      <c r="E74" s="56"/>
      <c r="F74" s="56"/>
      <c r="G74" s="57" t="s">
        <v>11</v>
      </c>
      <c r="H74" s="71">
        <f>SUM(H68:H73)</f>
        <v>0</v>
      </c>
      <c r="I74" s="58"/>
      <c r="J74" s="71">
        <f>SUM(J68:J73)</f>
        <v>0</v>
      </c>
      <c r="K74" s="60">
        <f>SUM(K68:K73)</f>
        <v>0</v>
      </c>
      <c r="N74" s="49"/>
    </row>
    <row r="75" spans="1:15" ht="9" customHeight="1">
      <c r="A75" s="37"/>
      <c r="B75" s="42"/>
      <c r="C75" s="20"/>
      <c r="D75" s="20"/>
      <c r="E75" s="20"/>
      <c r="F75" s="20"/>
      <c r="G75" s="20"/>
      <c r="H75" s="66"/>
      <c r="I75" s="53"/>
      <c r="J75" s="66"/>
      <c r="K75" s="36"/>
      <c r="L75" s="64"/>
      <c r="M75" s="67"/>
      <c r="N75" s="49"/>
    </row>
    <row r="76" spans="1:15" ht="12.75" customHeight="1">
      <c r="A76" s="68" t="s">
        <v>39</v>
      </c>
      <c r="B76" s="69" t="s">
        <v>46</v>
      </c>
      <c r="C76" s="69"/>
      <c r="D76" s="69"/>
      <c r="E76" s="69"/>
      <c r="F76" s="69"/>
      <c r="G76" s="69"/>
      <c r="H76" s="152" t="s">
        <v>14</v>
      </c>
      <c r="I76" s="147" t="s">
        <v>110</v>
      </c>
      <c r="J76" s="152" t="s">
        <v>91</v>
      </c>
      <c r="K76" s="147" t="s">
        <v>81</v>
      </c>
      <c r="L76" s="153" t="s">
        <v>52</v>
      </c>
      <c r="M76" s="147" t="s">
        <v>111</v>
      </c>
      <c r="N76" s="147" t="s">
        <v>112</v>
      </c>
    </row>
    <row r="77" spans="1:15" ht="12.75" customHeight="1">
      <c r="A77" s="179" t="s">
        <v>5</v>
      </c>
      <c r="B77" s="155" t="s">
        <v>6</v>
      </c>
      <c r="C77" s="155"/>
      <c r="D77" s="155"/>
      <c r="E77" s="155" t="s">
        <v>93</v>
      </c>
      <c r="F77" s="155"/>
      <c r="G77" s="155"/>
      <c r="H77" s="152"/>
      <c r="I77" s="147"/>
      <c r="J77" s="152"/>
      <c r="K77" s="147"/>
      <c r="L77" s="153"/>
      <c r="M77" s="147"/>
      <c r="N77" s="147"/>
    </row>
    <row r="78" spans="1:15" ht="12.75" customHeight="1">
      <c r="A78" s="179"/>
      <c r="B78" s="180"/>
      <c r="C78" s="180"/>
      <c r="D78" s="180"/>
      <c r="E78" s="155"/>
      <c r="F78" s="155"/>
      <c r="G78" s="155"/>
      <c r="H78" s="51" t="s">
        <v>92</v>
      </c>
      <c r="I78" s="51" t="s">
        <v>8</v>
      </c>
      <c r="J78" s="51" t="s">
        <v>92</v>
      </c>
      <c r="K78" s="51" t="s">
        <v>9</v>
      </c>
      <c r="L78" s="153"/>
      <c r="M78" s="51" t="s">
        <v>8</v>
      </c>
      <c r="N78" s="111" t="s">
        <v>92</v>
      </c>
    </row>
    <row r="79" spans="1:15" ht="14.25" customHeight="1">
      <c r="A79" s="131"/>
      <c r="B79" s="151"/>
      <c r="C79" s="151"/>
      <c r="D79" s="151"/>
      <c r="E79" s="154"/>
      <c r="F79" s="154"/>
      <c r="G79" s="154"/>
      <c r="H79" s="132"/>
      <c r="I79" s="38" t="str">
        <f>IF(E79="","",VLOOKUP(E79,Codes!$A$2:$B$23,2,FALSE))</f>
        <v/>
      </c>
      <c r="J79" s="72" t="str">
        <f>IF(I79="","",PRODUCT(H79:I79))</f>
        <v/>
      </c>
      <c r="K79" s="38" t="str">
        <f t="shared" ref="K79:K86" si="4">IF(J79="","",J79*D$18*D$19)</f>
        <v/>
      </c>
      <c r="L79" s="133"/>
      <c r="M79" s="134"/>
      <c r="N79" s="126" t="str">
        <f>IF(J79="","",J79*M79)</f>
        <v/>
      </c>
      <c r="O79" s="119" t="str">
        <f t="shared" ref="O79:O86" si="5">IF(N79=0,J79,N79)</f>
        <v/>
      </c>
    </row>
    <row r="80" spans="1:15" ht="14.25" customHeight="1">
      <c r="A80" s="131"/>
      <c r="B80" s="151"/>
      <c r="C80" s="151"/>
      <c r="D80" s="151"/>
      <c r="E80" s="154"/>
      <c r="F80" s="154"/>
      <c r="G80" s="154"/>
      <c r="H80" s="132"/>
      <c r="I80" s="38" t="str">
        <f>IF(E80="","",VLOOKUP(E80,Codes!$A$2:$B$23,2,FALSE))</f>
        <v/>
      </c>
      <c r="J80" s="72" t="str">
        <f t="shared" ref="J80:J86" si="6">IF(I80="","",PRODUCT(H80:I80))</f>
        <v/>
      </c>
      <c r="K80" s="38" t="str">
        <f t="shared" si="4"/>
        <v/>
      </c>
      <c r="L80" s="133"/>
      <c r="M80" s="134"/>
      <c r="N80" s="126" t="str">
        <f t="shared" ref="N80:N86" si="7">IF(J80="","",J80*M80)</f>
        <v/>
      </c>
      <c r="O80" s="119" t="str">
        <f t="shared" si="5"/>
        <v/>
      </c>
    </row>
    <row r="81" spans="1:15" ht="14.25" customHeight="1">
      <c r="A81" s="131"/>
      <c r="B81" s="151"/>
      <c r="C81" s="151"/>
      <c r="D81" s="151"/>
      <c r="E81" s="154"/>
      <c r="F81" s="154"/>
      <c r="G81" s="154"/>
      <c r="H81" s="132"/>
      <c r="I81" s="38" t="str">
        <f>IF(E81="","",VLOOKUP(E81,Codes!$A$2:$B$23,2,FALSE))</f>
        <v/>
      </c>
      <c r="J81" s="72" t="str">
        <f t="shared" si="6"/>
        <v/>
      </c>
      <c r="K81" s="38" t="str">
        <f t="shared" si="4"/>
        <v/>
      </c>
      <c r="L81" s="133"/>
      <c r="M81" s="134"/>
      <c r="N81" s="126" t="str">
        <f t="shared" si="7"/>
        <v/>
      </c>
      <c r="O81" s="119" t="str">
        <f t="shared" si="5"/>
        <v/>
      </c>
    </row>
    <row r="82" spans="1:15" ht="14.25" customHeight="1">
      <c r="A82" s="131"/>
      <c r="B82" s="151"/>
      <c r="C82" s="151"/>
      <c r="D82" s="151"/>
      <c r="E82" s="154"/>
      <c r="F82" s="154"/>
      <c r="G82" s="154"/>
      <c r="H82" s="132"/>
      <c r="I82" s="38" t="str">
        <f>IF(E82="","",VLOOKUP(E82,Codes!$A$2:$B$23,2,FALSE))</f>
        <v/>
      </c>
      <c r="J82" s="72" t="str">
        <f t="shared" ref="J82:J83" si="8">IF(I82="","",PRODUCT(H82:I82))</f>
        <v/>
      </c>
      <c r="K82" s="38" t="str">
        <f t="shared" si="4"/>
        <v/>
      </c>
      <c r="L82" s="133"/>
      <c r="M82" s="134"/>
      <c r="N82" s="126" t="str">
        <f t="shared" si="7"/>
        <v/>
      </c>
      <c r="O82" s="119" t="str">
        <f t="shared" si="5"/>
        <v/>
      </c>
    </row>
    <row r="83" spans="1:15" ht="14.25" customHeight="1">
      <c r="A83" s="131"/>
      <c r="B83" s="151"/>
      <c r="C83" s="151"/>
      <c r="D83" s="151"/>
      <c r="E83" s="154"/>
      <c r="F83" s="154"/>
      <c r="G83" s="154"/>
      <c r="H83" s="132"/>
      <c r="I83" s="38" t="str">
        <f>IF(E83="","",VLOOKUP(E83,Codes!$A$2:$B$23,2,FALSE))</f>
        <v/>
      </c>
      <c r="J83" s="72" t="str">
        <f t="shared" si="8"/>
        <v/>
      </c>
      <c r="K83" s="38" t="str">
        <f t="shared" si="4"/>
        <v/>
      </c>
      <c r="L83" s="133"/>
      <c r="M83" s="134"/>
      <c r="N83" s="126" t="str">
        <f t="shared" si="7"/>
        <v/>
      </c>
      <c r="O83" s="119" t="str">
        <f t="shared" si="5"/>
        <v/>
      </c>
    </row>
    <row r="84" spans="1:15" ht="14.25" customHeight="1">
      <c r="A84" s="131"/>
      <c r="B84" s="151"/>
      <c r="C84" s="151"/>
      <c r="D84" s="151"/>
      <c r="E84" s="154"/>
      <c r="F84" s="154"/>
      <c r="G84" s="154"/>
      <c r="H84" s="132"/>
      <c r="I84" s="38" t="str">
        <f>IF(E84="","",VLOOKUP(E84,Codes!$A$2:$B$23,2,FALSE))</f>
        <v/>
      </c>
      <c r="J84" s="72" t="str">
        <f t="shared" si="6"/>
        <v/>
      </c>
      <c r="K84" s="38" t="str">
        <f t="shared" si="4"/>
        <v/>
      </c>
      <c r="L84" s="133"/>
      <c r="M84" s="134"/>
      <c r="N84" s="126" t="str">
        <f t="shared" si="7"/>
        <v/>
      </c>
      <c r="O84" s="119" t="str">
        <f t="shared" si="5"/>
        <v/>
      </c>
    </row>
    <row r="85" spans="1:15" ht="14.25" customHeight="1">
      <c r="A85" s="131"/>
      <c r="B85" s="151"/>
      <c r="C85" s="151"/>
      <c r="D85" s="151"/>
      <c r="E85" s="154"/>
      <c r="F85" s="154"/>
      <c r="G85" s="154"/>
      <c r="H85" s="132"/>
      <c r="I85" s="38" t="str">
        <f>IF(E85="","",VLOOKUP(E85,Codes!$A$2:$B$23,2,FALSE))</f>
        <v/>
      </c>
      <c r="J85" s="72" t="str">
        <f t="shared" si="6"/>
        <v/>
      </c>
      <c r="K85" s="38" t="str">
        <f t="shared" si="4"/>
        <v/>
      </c>
      <c r="L85" s="133"/>
      <c r="M85" s="134"/>
      <c r="N85" s="126" t="str">
        <f t="shared" si="7"/>
        <v/>
      </c>
      <c r="O85" s="119" t="str">
        <f t="shared" si="5"/>
        <v/>
      </c>
    </row>
    <row r="86" spans="1:15" ht="14.25" customHeight="1">
      <c r="A86" s="131"/>
      <c r="B86" s="151"/>
      <c r="C86" s="151"/>
      <c r="D86" s="151"/>
      <c r="E86" s="154"/>
      <c r="F86" s="154"/>
      <c r="G86" s="154"/>
      <c r="H86" s="132"/>
      <c r="I86" s="38" t="str">
        <f>IF(E86="","",VLOOKUP(E86,Codes!$A$2:$B$23,2,FALSE))</f>
        <v/>
      </c>
      <c r="J86" s="72" t="str">
        <f t="shared" si="6"/>
        <v/>
      </c>
      <c r="K86" s="38" t="str">
        <f t="shared" si="4"/>
        <v/>
      </c>
      <c r="L86" s="133"/>
      <c r="M86" s="134"/>
      <c r="N86" s="126" t="str">
        <f t="shared" si="7"/>
        <v/>
      </c>
      <c r="O86" s="119" t="str">
        <f t="shared" si="5"/>
        <v/>
      </c>
    </row>
    <row r="87" spans="1:15" ht="14.25" customHeight="1">
      <c r="A87" s="54"/>
      <c r="B87" s="55"/>
      <c r="C87" s="56"/>
      <c r="D87" s="56"/>
      <c r="E87" s="56"/>
      <c r="F87" s="56"/>
      <c r="G87" s="57" t="s">
        <v>41</v>
      </c>
      <c r="H87" s="71">
        <f>SUM(H79:H86)</f>
        <v>0</v>
      </c>
      <c r="I87" s="58"/>
      <c r="J87" s="71">
        <f>SUM(J79:J86)</f>
        <v>0</v>
      </c>
      <c r="K87" s="60">
        <f>SUM(K79:K86)</f>
        <v>0</v>
      </c>
      <c r="L87" s="73"/>
      <c r="M87" s="74"/>
      <c r="N87" s="123">
        <f>SUM(N79:N86)</f>
        <v>0</v>
      </c>
      <c r="O87" s="122">
        <f>SUM(O79:O86)</f>
        <v>0</v>
      </c>
    </row>
    <row r="88" spans="1:15" ht="9" customHeight="1">
      <c r="A88" s="14"/>
      <c r="B88" s="14"/>
      <c r="C88" s="14"/>
      <c r="D88" s="14"/>
      <c r="E88" s="14"/>
      <c r="F88" s="14"/>
      <c r="G88" s="14"/>
      <c r="H88" s="40"/>
      <c r="I88" s="39"/>
      <c r="J88" s="40"/>
      <c r="K88" s="40"/>
      <c r="L88" s="41"/>
      <c r="M88" s="41"/>
      <c r="N88" s="49"/>
    </row>
    <row r="89" spans="1:15" ht="12.75" customHeight="1">
      <c r="A89" s="68" t="s">
        <v>40</v>
      </c>
      <c r="B89" s="69" t="s">
        <v>47</v>
      </c>
      <c r="C89" s="69"/>
      <c r="D89" s="69"/>
      <c r="E89" s="69"/>
      <c r="F89" s="69"/>
      <c r="G89" s="69"/>
      <c r="H89" s="152" t="s">
        <v>14</v>
      </c>
      <c r="I89" s="147" t="s">
        <v>110</v>
      </c>
      <c r="J89" s="152" t="s">
        <v>91</v>
      </c>
      <c r="K89" s="147" t="s">
        <v>102</v>
      </c>
      <c r="L89" s="153" t="s">
        <v>52</v>
      </c>
      <c r="M89" s="147" t="s">
        <v>111</v>
      </c>
      <c r="N89" s="147" t="s">
        <v>112</v>
      </c>
    </row>
    <row r="90" spans="1:15" ht="12.75" customHeight="1">
      <c r="A90" s="179" t="s">
        <v>5</v>
      </c>
      <c r="B90" s="155" t="s">
        <v>6</v>
      </c>
      <c r="C90" s="155"/>
      <c r="D90" s="155"/>
      <c r="E90" s="155" t="s">
        <v>93</v>
      </c>
      <c r="F90" s="155"/>
      <c r="G90" s="155"/>
      <c r="H90" s="152"/>
      <c r="I90" s="147"/>
      <c r="J90" s="152"/>
      <c r="K90" s="152"/>
      <c r="L90" s="153"/>
      <c r="M90" s="147"/>
      <c r="N90" s="147"/>
    </row>
    <row r="91" spans="1:15" ht="12.75" customHeight="1">
      <c r="A91" s="179"/>
      <c r="B91" s="155"/>
      <c r="C91" s="155"/>
      <c r="D91" s="155"/>
      <c r="E91" s="155"/>
      <c r="F91" s="155"/>
      <c r="G91" s="155"/>
      <c r="H91" s="51" t="s">
        <v>92</v>
      </c>
      <c r="I91" s="51" t="s">
        <v>8</v>
      </c>
      <c r="J91" s="51" t="s">
        <v>92</v>
      </c>
      <c r="K91" s="51" t="s">
        <v>9</v>
      </c>
      <c r="L91" s="153"/>
      <c r="M91" s="112" t="s">
        <v>8</v>
      </c>
      <c r="N91" s="111" t="s">
        <v>92</v>
      </c>
    </row>
    <row r="92" spans="1:15" ht="14.25" customHeight="1">
      <c r="A92" s="131"/>
      <c r="B92" s="151"/>
      <c r="C92" s="151"/>
      <c r="D92" s="151"/>
      <c r="E92" s="154"/>
      <c r="F92" s="154"/>
      <c r="G92" s="154"/>
      <c r="H92" s="132"/>
      <c r="I92" s="38" t="str">
        <f>IF(E92="","",VLOOKUP(E92,Codes!$A$2:$B$23,2,FALSE))</f>
        <v/>
      </c>
      <c r="J92" s="72" t="str">
        <f t="shared" ref="J92:J99" si="9">IF(I92="","",PRODUCT(H92:I92))</f>
        <v/>
      </c>
      <c r="K92" s="38" t="str">
        <f t="shared" ref="K92:K99" si="10">IF(J92="","",J92*D$18*D$19)</f>
        <v/>
      </c>
      <c r="L92" s="133"/>
      <c r="M92" s="134"/>
      <c r="N92" s="126" t="str">
        <f>IF(J92="","",J92*M92)</f>
        <v/>
      </c>
      <c r="O92" s="119" t="str">
        <f t="shared" ref="O92:O99" si="11">IF(N92=0,J92,N92)</f>
        <v/>
      </c>
    </row>
    <row r="93" spans="1:15" ht="14.25" customHeight="1">
      <c r="A93" s="131"/>
      <c r="B93" s="151"/>
      <c r="C93" s="151"/>
      <c r="D93" s="151"/>
      <c r="E93" s="154"/>
      <c r="F93" s="154"/>
      <c r="G93" s="154"/>
      <c r="H93" s="132"/>
      <c r="I93" s="38" t="str">
        <f>IF(E93="","",VLOOKUP(E93,Codes!$A$2:$B$23,2,FALSE))</f>
        <v/>
      </c>
      <c r="J93" s="72" t="str">
        <f t="shared" si="9"/>
        <v/>
      </c>
      <c r="K93" s="38" t="str">
        <f t="shared" si="10"/>
        <v/>
      </c>
      <c r="L93" s="133"/>
      <c r="M93" s="134"/>
      <c r="N93" s="126" t="str">
        <f t="shared" ref="N93:N99" si="12">IF(J93="","",J93*M93)</f>
        <v/>
      </c>
      <c r="O93" s="119" t="str">
        <f t="shared" si="11"/>
        <v/>
      </c>
    </row>
    <row r="94" spans="1:15" ht="14.25" customHeight="1">
      <c r="A94" s="131"/>
      <c r="B94" s="151"/>
      <c r="C94" s="151"/>
      <c r="D94" s="151"/>
      <c r="E94" s="154"/>
      <c r="F94" s="154"/>
      <c r="G94" s="154"/>
      <c r="H94" s="132"/>
      <c r="I94" s="38" t="str">
        <f>IF(E94="","",VLOOKUP(E94,Codes!$A$2:$B$23,2,FALSE))</f>
        <v/>
      </c>
      <c r="J94" s="72" t="str">
        <f t="shared" si="9"/>
        <v/>
      </c>
      <c r="K94" s="38" t="str">
        <f t="shared" si="10"/>
        <v/>
      </c>
      <c r="L94" s="133"/>
      <c r="M94" s="134"/>
      <c r="N94" s="126" t="str">
        <f t="shared" si="12"/>
        <v/>
      </c>
      <c r="O94" s="119" t="str">
        <f t="shared" si="11"/>
        <v/>
      </c>
    </row>
    <row r="95" spans="1:15" ht="14.25" customHeight="1">
      <c r="A95" s="131"/>
      <c r="B95" s="151"/>
      <c r="C95" s="151"/>
      <c r="D95" s="151"/>
      <c r="E95" s="154"/>
      <c r="F95" s="154"/>
      <c r="G95" s="154"/>
      <c r="H95" s="132"/>
      <c r="I95" s="38" t="str">
        <f>IF(E95="","",VLOOKUP(E95,Codes!$A$2:$B$23,2,FALSE))</f>
        <v/>
      </c>
      <c r="J95" s="72" t="str">
        <f t="shared" si="9"/>
        <v/>
      </c>
      <c r="K95" s="38" t="str">
        <f t="shared" si="10"/>
        <v/>
      </c>
      <c r="L95" s="133"/>
      <c r="M95" s="134"/>
      <c r="N95" s="126" t="str">
        <f t="shared" si="12"/>
        <v/>
      </c>
      <c r="O95" s="119" t="str">
        <f t="shared" si="11"/>
        <v/>
      </c>
    </row>
    <row r="96" spans="1:15" ht="14.25" customHeight="1">
      <c r="A96" s="131"/>
      <c r="B96" s="151"/>
      <c r="C96" s="151"/>
      <c r="D96" s="151"/>
      <c r="E96" s="154"/>
      <c r="F96" s="154"/>
      <c r="G96" s="154"/>
      <c r="H96" s="132"/>
      <c r="I96" s="38" t="str">
        <f>IF(E96="","",VLOOKUP(E96,Codes!$A$2:$B$23,2,FALSE))</f>
        <v/>
      </c>
      <c r="J96" s="72" t="str">
        <f t="shared" si="9"/>
        <v/>
      </c>
      <c r="K96" s="38" t="str">
        <f t="shared" si="10"/>
        <v/>
      </c>
      <c r="L96" s="133"/>
      <c r="M96" s="134"/>
      <c r="N96" s="126" t="str">
        <f t="shared" si="12"/>
        <v/>
      </c>
      <c r="O96" s="119" t="str">
        <f t="shared" si="11"/>
        <v/>
      </c>
    </row>
    <row r="97" spans="1:18" ht="14.25" customHeight="1">
      <c r="A97" s="131"/>
      <c r="B97" s="151"/>
      <c r="C97" s="151"/>
      <c r="D97" s="151"/>
      <c r="E97" s="154"/>
      <c r="F97" s="154"/>
      <c r="G97" s="154"/>
      <c r="H97" s="132"/>
      <c r="I97" s="38" t="str">
        <f>IF(E97="","",VLOOKUP(E97,Codes!$A$2:$B$23,2,FALSE))</f>
        <v/>
      </c>
      <c r="J97" s="72" t="str">
        <f t="shared" si="9"/>
        <v/>
      </c>
      <c r="K97" s="38" t="str">
        <f t="shared" si="10"/>
        <v/>
      </c>
      <c r="L97" s="133"/>
      <c r="M97" s="134"/>
      <c r="N97" s="126" t="str">
        <f t="shared" si="12"/>
        <v/>
      </c>
      <c r="O97" s="119" t="str">
        <f t="shared" si="11"/>
        <v/>
      </c>
    </row>
    <row r="98" spans="1:18" ht="14.25" customHeight="1">
      <c r="A98" s="131"/>
      <c r="B98" s="151"/>
      <c r="C98" s="151"/>
      <c r="D98" s="151"/>
      <c r="E98" s="154"/>
      <c r="F98" s="154"/>
      <c r="G98" s="154"/>
      <c r="H98" s="132"/>
      <c r="I98" s="38" t="str">
        <f>IF(E98="","",VLOOKUP(E98,Codes!$A$2:$B$23,2,FALSE))</f>
        <v/>
      </c>
      <c r="J98" s="72" t="str">
        <f t="shared" si="9"/>
        <v/>
      </c>
      <c r="K98" s="38" t="str">
        <f t="shared" si="10"/>
        <v/>
      </c>
      <c r="L98" s="133"/>
      <c r="M98" s="134"/>
      <c r="N98" s="126" t="str">
        <f t="shared" si="12"/>
        <v/>
      </c>
      <c r="O98" s="119" t="str">
        <f t="shared" si="11"/>
        <v/>
      </c>
    </row>
    <row r="99" spans="1:18" ht="14.25" customHeight="1">
      <c r="A99" s="131"/>
      <c r="B99" s="151"/>
      <c r="C99" s="151"/>
      <c r="D99" s="151"/>
      <c r="E99" s="154"/>
      <c r="F99" s="154"/>
      <c r="G99" s="154"/>
      <c r="H99" s="132"/>
      <c r="I99" s="38" t="str">
        <f>IF(E99="","",VLOOKUP(E99,Codes!$A$2:$B$23,2,FALSE))</f>
        <v/>
      </c>
      <c r="J99" s="72" t="str">
        <f t="shared" si="9"/>
        <v/>
      </c>
      <c r="K99" s="38" t="str">
        <f t="shared" si="10"/>
        <v/>
      </c>
      <c r="L99" s="133"/>
      <c r="M99" s="134"/>
      <c r="N99" s="126" t="str">
        <f t="shared" si="12"/>
        <v/>
      </c>
      <c r="O99" s="119" t="str">
        <f t="shared" si="11"/>
        <v/>
      </c>
    </row>
    <row r="100" spans="1:18" ht="14.25" customHeight="1">
      <c r="A100" s="54"/>
      <c r="B100" s="55"/>
      <c r="C100" s="56"/>
      <c r="D100" s="56"/>
      <c r="E100" s="56"/>
      <c r="F100" s="56"/>
      <c r="G100" s="57" t="s">
        <v>42</v>
      </c>
      <c r="H100" s="71">
        <f>SUM(H92:H99)</f>
        <v>0</v>
      </c>
      <c r="I100" s="58"/>
      <c r="J100" s="71">
        <f>SUM(J92:J99)</f>
        <v>0</v>
      </c>
      <c r="K100" s="60">
        <f>SUM(K92:K99)</f>
        <v>0</v>
      </c>
      <c r="L100" s="73"/>
      <c r="M100" s="74"/>
      <c r="N100" s="74">
        <f>SUM(N92:N99)</f>
        <v>0</v>
      </c>
      <c r="O100" s="122">
        <f>SUM(O92:O99)</f>
        <v>0</v>
      </c>
    </row>
    <row r="101" spans="1:18" ht="9" customHeight="1">
      <c r="A101" s="20"/>
      <c r="B101" s="20"/>
      <c r="C101" s="42"/>
      <c r="D101" s="42"/>
      <c r="E101" s="42"/>
      <c r="F101" s="42"/>
      <c r="G101" s="42"/>
      <c r="H101" s="43"/>
      <c r="I101" s="37"/>
      <c r="J101" s="43"/>
      <c r="K101" s="43"/>
      <c r="L101" s="44"/>
      <c r="M101" s="44"/>
      <c r="N101" s="49"/>
    </row>
    <row r="102" spans="1:18" ht="14.25" customHeight="1">
      <c r="A102" s="139" t="s">
        <v>48</v>
      </c>
      <c r="B102" s="140"/>
      <c r="C102" s="140"/>
      <c r="D102" s="141" t="s">
        <v>58</v>
      </c>
      <c r="E102" s="141" t="s">
        <v>49</v>
      </c>
      <c r="F102" s="141" t="s">
        <v>50</v>
      </c>
      <c r="G102" s="142"/>
      <c r="H102" s="143"/>
      <c r="I102" s="143"/>
      <c r="J102" s="143"/>
      <c r="K102" s="143"/>
      <c r="L102" s="144"/>
      <c r="M102" s="144"/>
      <c r="N102" s="144"/>
    </row>
    <row r="103" spans="1:18" ht="14.25" customHeight="1">
      <c r="A103" s="46" t="s">
        <v>83</v>
      </c>
      <c r="B103" s="15"/>
      <c r="C103" s="49"/>
      <c r="D103" s="135" t="str">
        <f>IF(D10="","",VLOOKUP(D10,Codes!A27:C30,2,FALSE))</f>
        <v/>
      </c>
      <c r="E103" s="135" t="str">
        <f>IF(D10="","",VLOOKUP(D10,Codes!A27:C30,3,FALSE))</f>
        <v/>
      </c>
      <c r="F103" s="136">
        <f>IF(D12="nein",E14,D14)</f>
        <v>0</v>
      </c>
      <c r="H103" s="118" t="s">
        <v>113</v>
      </c>
      <c r="I103" s="137">
        <f>F103*D16</f>
        <v>0</v>
      </c>
      <c r="J103" s="118" t="s">
        <v>114</v>
      </c>
      <c r="K103" s="137">
        <f>O100+O87</f>
        <v>0</v>
      </c>
      <c r="L103" s="120" t="str">
        <f>IF(N100+N87&gt;0,"(mit Retention)","")</f>
        <v/>
      </c>
      <c r="M103" s="117"/>
      <c r="N103" s="49"/>
      <c r="P103" s="8" t="s">
        <v>115</v>
      </c>
      <c r="Q103" s="124">
        <f>D16</f>
        <v>0</v>
      </c>
      <c r="R103" s="8" t="s">
        <v>51</v>
      </c>
    </row>
    <row r="104" spans="1:18" ht="14.25" customHeight="1">
      <c r="A104" s="46" t="s">
        <v>44</v>
      </c>
      <c r="B104" s="15"/>
      <c r="C104" s="49"/>
      <c r="D104" s="138" t="str">
        <f>IF(D16="","",O100/D16)</f>
        <v/>
      </c>
      <c r="E104" s="138" t="str">
        <f>IF(D16="","",O87/D16)</f>
        <v/>
      </c>
      <c r="F104" s="38">
        <f>SUM(D104:E104)</f>
        <v>0</v>
      </c>
      <c r="G104" s="156" t="str">
        <f>IF(Q106=0,IF(F104&gt;F103,"GEP-Bedingungen NICHT erfüllt",IF(OR(D103&lt;D104,E103&lt;E104),"GEP-Bedingungen teilweise NICHT erfüllt","GEP-Bedingungen erfüllt")),"ausgewiesene Fläche ist Falsch")</f>
        <v>GEP-Bedingungen erfüllt</v>
      </c>
      <c r="H104" s="156"/>
      <c r="I104" s="156"/>
      <c r="J104" s="156"/>
      <c r="K104" s="156"/>
      <c r="L104" s="156"/>
      <c r="M104" s="156"/>
      <c r="N104" s="49"/>
      <c r="P104" s="8" t="s">
        <v>116</v>
      </c>
      <c r="Q104" s="124">
        <f>H100+H87+H74+H63</f>
        <v>0</v>
      </c>
      <c r="R104" s="8" t="s">
        <v>51</v>
      </c>
    </row>
    <row r="105" spans="1:18" ht="9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49"/>
    </row>
    <row r="106" spans="1:18" ht="15" customHeight="1">
      <c r="A106" s="47" t="s">
        <v>95</v>
      </c>
      <c r="B106" s="20"/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P106" s="116" t="s">
        <v>117</v>
      </c>
      <c r="Q106" s="125">
        <f>Q104-Q103</f>
        <v>0</v>
      </c>
      <c r="R106" s="116" t="s">
        <v>51</v>
      </c>
    </row>
    <row r="107" spans="1:18" ht="15" customHeight="1">
      <c r="A107" s="20"/>
      <c r="B107" s="2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</row>
    <row r="108" spans="1:18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</row>
    <row r="109" spans="1:18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</row>
  </sheetData>
  <sheetProtection algorithmName="SHA-512" hashValue="e4gi49/vmTIRvgxVfoQrVVXXABZ+ygL6olUoIqaFcqTzEGMXv6JCBbwKjunTtzWI+qRtqh7+GEsNHYMwYFREpg==" saltValue="EPIzSgxw0u9t0pHqg8G79w==" spinCount="100000" sheet="1" objects="1" scenarios="1" selectLockedCells="1"/>
  <mergeCells count="143">
    <mergeCell ref="N76:N77"/>
    <mergeCell ref="C5:N5"/>
    <mergeCell ref="C6:N6"/>
    <mergeCell ref="C7:N7"/>
    <mergeCell ref="C8:N8"/>
    <mergeCell ref="D24:M24"/>
    <mergeCell ref="D25:M25"/>
    <mergeCell ref="D26:M26"/>
    <mergeCell ref="D27:M27"/>
    <mergeCell ref="D28:M28"/>
    <mergeCell ref="D29:M29"/>
    <mergeCell ref="D30:M30"/>
    <mergeCell ref="D31:M31"/>
    <mergeCell ref="D32:M32"/>
    <mergeCell ref="D33:M33"/>
    <mergeCell ref="D34:M34"/>
    <mergeCell ref="D35:M35"/>
    <mergeCell ref="D36:M36"/>
    <mergeCell ref="D37:M37"/>
    <mergeCell ref="D38:M38"/>
    <mergeCell ref="D39:M40"/>
    <mergeCell ref="D41:M41"/>
    <mergeCell ref="K76:K77"/>
    <mergeCell ref="K54:K55"/>
    <mergeCell ref="A33:B33"/>
    <mergeCell ref="N39:N40"/>
    <mergeCell ref="H54:H55"/>
    <mergeCell ref="I54:I55"/>
    <mergeCell ref="J54:J55"/>
    <mergeCell ref="A37:B37"/>
    <mergeCell ref="E66:G67"/>
    <mergeCell ref="J65:J66"/>
    <mergeCell ref="E73:G73"/>
    <mergeCell ref="E68:G68"/>
    <mergeCell ref="B57:D57"/>
    <mergeCell ref="B58:D58"/>
    <mergeCell ref="B59:D59"/>
    <mergeCell ref="B60:D60"/>
    <mergeCell ref="E58:G58"/>
    <mergeCell ref="B73:D73"/>
    <mergeCell ref="D42:M42"/>
    <mergeCell ref="D43:M43"/>
    <mergeCell ref="D44:M44"/>
    <mergeCell ref="E62:G62"/>
    <mergeCell ref="E60:G60"/>
    <mergeCell ref="E61:G61"/>
    <mergeCell ref="E59:G59"/>
    <mergeCell ref="E57:G57"/>
    <mergeCell ref="L54:L56"/>
    <mergeCell ref="A90:A91"/>
    <mergeCell ref="E72:G72"/>
    <mergeCell ref="B77:D78"/>
    <mergeCell ref="B66:D67"/>
    <mergeCell ref="B68:D68"/>
    <mergeCell ref="B69:D69"/>
    <mergeCell ref="B70:D70"/>
    <mergeCell ref="B71:D71"/>
    <mergeCell ref="B72:D72"/>
    <mergeCell ref="A77:A78"/>
    <mergeCell ref="I89:I90"/>
    <mergeCell ref="J89:J90"/>
    <mergeCell ref="L76:L78"/>
    <mergeCell ref="H65:H66"/>
    <mergeCell ref="I65:I66"/>
    <mergeCell ref="E69:G69"/>
    <mergeCell ref="E70:G70"/>
    <mergeCell ref="E71:G71"/>
    <mergeCell ref="E77:G78"/>
    <mergeCell ref="A66:A67"/>
    <mergeCell ref="E79:G79"/>
    <mergeCell ref="B61:D61"/>
    <mergeCell ref="B62:D62"/>
    <mergeCell ref="A4:B4"/>
    <mergeCell ref="A5:B5"/>
    <mergeCell ref="A6:B6"/>
    <mergeCell ref="A55:A56"/>
    <mergeCell ref="A24:B24"/>
    <mergeCell ref="A25:B25"/>
    <mergeCell ref="A7:B7"/>
    <mergeCell ref="E55:G56"/>
    <mergeCell ref="A29:B29"/>
    <mergeCell ref="A31:B31"/>
    <mergeCell ref="A35:B35"/>
    <mergeCell ref="A36:B36"/>
    <mergeCell ref="C4:D4"/>
    <mergeCell ref="A38:B38"/>
    <mergeCell ref="A42:B42"/>
    <mergeCell ref="D10:F10"/>
    <mergeCell ref="D11:F11"/>
    <mergeCell ref="A26:B26"/>
    <mergeCell ref="A27:B27"/>
    <mergeCell ref="A28:B28"/>
    <mergeCell ref="A39:B40"/>
    <mergeCell ref="B55:D56"/>
    <mergeCell ref="A32:B32"/>
    <mergeCell ref="A34:B34"/>
    <mergeCell ref="E83:G83"/>
    <mergeCell ref="B94:D94"/>
    <mergeCell ref="G104:M104"/>
    <mergeCell ref="B90:D91"/>
    <mergeCell ref="B80:D80"/>
    <mergeCell ref="B81:D81"/>
    <mergeCell ref="B82:D82"/>
    <mergeCell ref="B83:D83"/>
    <mergeCell ref="B84:D84"/>
    <mergeCell ref="B85:D85"/>
    <mergeCell ref="B86:D86"/>
    <mergeCell ref="B92:D92"/>
    <mergeCell ref="E96:G96"/>
    <mergeCell ref="M89:M90"/>
    <mergeCell ref="E82:G82"/>
    <mergeCell ref="E80:G80"/>
    <mergeCell ref="E85:G85"/>
    <mergeCell ref="E86:G86"/>
    <mergeCell ref="B98:D98"/>
    <mergeCell ref="B99:D99"/>
    <mergeCell ref="B97:D97"/>
    <mergeCell ref="B95:D95"/>
    <mergeCell ref="E95:G95"/>
    <mergeCell ref="G4:I4"/>
    <mergeCell ref="N89:N90"/>
    <mergeCell ref="K65:K66"/>
    <mergeCell ref="C106:N106"/>
    <mergeCell ref="C107:N107"/>
    <mergeCell ref="B96:D96"/>
    <mergeCell ref="B79:D79"/>
    <mergeCell ref="K89:K90"/>
    <mergeCell ref="L89:L91"/>
    <mergeCell ref="E81:G81"/>
    <mergeCell ref="M76:M77"/>
    <mergeCell ref="E99:G99"/>
    <mergeCell ref="E92:G92"/>
    <mergeCell ref="E93:G93"/>
    <mergeCell ref="E94:G94"/>
    <mergeCell ref="E97:G97"/>
    <mergeCell ref="E98:G98"/>
    <mergeCell ref="B93:D93"/>
    <mergeCell ref="E90:G91"/>
    <mergeCell ref="H89:H90"/>
    <mergeCell ref="H76:H77"/>
    <mergeCell ref="I76:I77"/>
    <mergeCell ref="J76:J77"/>
    <mergeCell ref="E84:G84"/>
  </mergeCells>
  <conditionalFormatting sqref="G104">
    <cfRule type="expression" dxfId="1" priority="2">
      <formula>$F$104&lt;=$F$103</formula>
    </cfRule>
  </conditionalFormatting>
  <conditionalFormatting sqref="G104:M104">
    <cfRule type="expression" dxfId="0" priority="1">
      <formula>$Q$106&lt;&gt;0</formula>
    </cfRule>
  </conditionalFormatting>
  <dataValidations count="2">
    <dataValidation type="list" allowBlank="1" showInputMessage="1" showErrorMessage="1" errorTitle="ungültige Zahl" error="Der Wert für die Retention muss 1, 2 oder 3 sein." sqref="L79:L86 L92:L99">
      <formula1>"1,2,3"</formula1>
    </dataValidation>
    <dataValidation type="list" allowBlank="1" showInputMessage="1" showErrorMessage="1" sqref="D12">
      <formula1>"ja,nein"</formula1>
    </dataValidation>
  </dataValidations>
  <pageMargins left="0.78740157480314965" right="0.31496062992125984" top="0.31496062992125984" bottom="0.31496062992125984" header="0.27559055118110237" footer="0.27559055118110237"/>
  <pageSetup paperSize="9" fitToWidth="0" fitToHeight="0" orientation="portrait" r:id="rId1"/>
  <headerFooter>
    <oddFooter>&amp;L&amp;6B2 Nachweiss Abflussbeiwert
Version 2016-1 (Dezember 2016)&amp;R&amp;"-,Fett"&amp;8Seite &amp;P/&amp;N</oddFooter>
  </headerFooter>
  <ignoredErrors>
    <ignoredError sqref="D103:E103 I103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Codes!$A$2:$A$23</xm:f>
          </x14:formula1>
          <xm:sqref>E57:G62 E68:G73 E92:G99 E79:G86</xm:sqref>
        </x14:dataValidation>
        <x14:dataValidation type="list" allowBlank="1" showInputMessage="1" showErrorMessage="1">
          <x14:formula1>
            <xm:f>Codes!$A$27:$A$30</xm:f>
          </x14:formula1>
          <xm:sqref>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F34"/>
  <sheetViews>
    <sheetView workbookViewId="0">
      <selection activeCell="A35" sqref="A35"/>
    </sheetView>
  </sheetViews>
  <sheetFormatPr baseColWidth="10" defaultRowHeight="15"/>
  <cols>
    <col min="1" max="1" width="47.85546875" style="2" customWidth="1"/>
    <col min="2" max="16384" width="11.42578125" style="2"/>
  </cols>
  <sheetData>
    <row r="1" spans="1:6" ht="15.75">
      <c r="A1" s="3" t="s">
        <v>48</v>
      </c>
      <c r="B1" s="4"/>
      <c r="C1" s="4" t="s">
        <v>107</v>
      </c>
      <c r="D1" s="7"/>
      <c r="E1" s="4"/>
      <c r="F1" s="4"/>
    </row>
    <row r="2" spans="1:6">
      <c r="A2" s="1" t="s">
        <v>22</v>
      </c>
      <c r="B2" s="5">
        <v>0.9</v>
      </c>
      <c r="C2" s="2" t="s">
        <v>108</v>
      </c>
      <c r="D2" s="6"/>
    </row>
    <row r="3" spans="1:6">
      <c r="A3" s="1" t="s">
        <v>23</v>
      </c>
      <c r="B3" s="5">
        <v>0.8</v>
      </c>
      <c r="C3" s="2" t="s">
        <v>108</v>
      </c>
      <c r="D3" s="6"/>
    </row>
    <row r="4" spans="1:6">
      <c r="A4" s="1" t="s">
        <v>24</v>
      </c>
      <c r="B4" s="5">
        <v>0.25</v>
      </c>
      <c r="C4" s="2" t="s">
        <v>108</v>
      </c>
      <c r="D4" s="6"/>
    </row>
    <row r="5" spans="1:6">
      <c r="A5" s="1" t="s">
        <v>25</v>
      </c>
      <c r="B5" s="5">
        <v>0.1</v>
      </c>
      <c r="C5" s="2" t="s">
        <v>108</v>
      </c>
      <c r="D5" s="6"/>
    </row>
    <row r="6" spans="1:6">
      <c r="A6" s="1" t="s">
        <v>26</v>
      </c>
      <c r="B6" s="5">
        <v>0.2</v>
      </c>
      <c r="C6" s="2" t="s">
        <v>108</v>
      </c>
      <c r="D6" s="6"/>
    </row>
    <row r="7" spans="1:6">
      <c r="A7" s="1" t="s">
        <v>27</v>
      </c>
      <c r="B7" s="5">
        <v>0.4</v>
      </c>
      <c r="C7" s="2" t="s">
        <v>108</v>
      </c>
      <c r="D7" s="6"/>
    </row>
    <row r="8" spans="1:6">
      <c r="A8" s="1" t="s">
        <v>28</v>
      </c>
      <c r="B8" s="5">
        <v>0.7</v>
      </c>
      <c r="C8" s="2" t="s">
        <v>108</v>
      </c>
      <c r="D8" s="6"/>
    </row>
    <row r="9" spans="1:6">
      <c r="A9" s="1"/>
      <c r="B9" s="5"/>
      <c r="D9" s="6"/>
    </row>
    <row r="10" spans="1:6">
      <c r="A10" s="1" t="s">
        <v>16</v>
      </c>
      <c r="B10" s="5">
        <v>0.9</v>
      </c>
      <c r="C10" s="2" t="s">
        <v>109</v>
      </c>
      <c r="D10" s="6"/>
    </row>
    <row r="11" spans="1:6">
      <c r="A11" s="1" t="s">
        <v>29</v>
      </c>
      <c r="B11" s="5">
        <v>0.6</v>
      </c>
      <c r="C11" s="2" t="s">
        <v>109</v>
      </c>
      <c r="D11" s="6"/>
    </row>
    <row r="12" spans="1:6">
      <c r="A12" s="1" t="s">
        <v>17</v>
      </c>
      <c r="B12" s="5">
        <v>0.6</v>
      </c>
      <c r="C12" s="2" t="s">
        <v>109</v>
      </c>
      <c r="D12" s="6"/>
    </row>
    <row r="13" spans="1:6">
      <c r="A13" s="1" t="s">
        <v>18</v>
      </c>
      <c r="B13" s="5">
        <v>0.8</v>
      </c>
      <c r="C13" s="2" t="s">
        <v>109</v>
      </c>
      <c r="D13" s="6"/>
    </row>
    <row r="14" spans="1:6">
      <c r="A14" s="1" t="s">
        <v>19</v>
      </c>
      <c r="B14" s="5">
        <v>0.6</v>
      </c>
      <c r="C14" s="2" t="s">
        <v>109</v>
      </c>
      <c r="D14" s="6"/>
    </row>
    <row r="15" spans="1:6">
      <c r="A15" s="1" t="s">
        <v>30</v>
      </c>
      <c r="B15" s="5">
        <v>0.4</v>
      </c>
      <c r="C15" s="2" t="s">
        <v>109</v>
      </c>
      <c r="D15" s="6"/>
    </row>
    <row r="16" spans="1:6">
      <c r="A16" s="1" t="s">
        <v>20</v>
      </c>
      <c r="B16" s="5">
        <v>0.2</v>
      </c>
      <c r="C16" s="2" t="s">
        <v>109</v>
      </c>
      <c r="D16" s="6"/>
    </row>
    <row r="17" spans="1:6">
      <c r="A17" s="1" t="s">
        <v>21</v>
      </c>
      <c r="B17" s="5">
        <v>0.2</v>
      </c>
      <c r="C17" s="2" t="s">
        <v>109</v>
      </c>
      <c r="D17" s="6"/>
    </row>
    <row r="18" spans="1:6">
      <c r="A18" s="1" t="s">
        <v>31</v>
      </c>
      <c r="B18" s="5">
        <v>0.6</v>
      </c>
      <c r="C18" s="2" t="s">
        <v>109</v>
      </c>
      <c r="D18" s="6"/>
    </row>
    <row r="19" spans="1:6">
      <c r="A19" s="1"/>
      <c r="B19" s="5"/>
    </row>
    <row r="20" spans="1:6">
      <c r="A20" s="1" t="s">
        <v>32</v>
      </c>
      <c r="B20" s="5">
        <v>0.1</v>
      </c>
    </row>
    <row r="21" spans="1:6">
      <c r="A21" s="1" t="s">
        <v>33</v>
      </c>
      <c r="B21" s="5">
        <v>0.1</v>
      </c>
    </row>
    <row r="22" spans="1:6">
      <c r="A22" s="1" t="s">
        <v>34</v>
      </c>
      <c r="B22" s="5">
        <v>0.05</v>
      </c>
    </row>
    <row r="23" spans="1:6">
      <c r="A23" s="1" t="s">
        <v>35</v>
      </c>
      <c r="B23" s="5">
        <v>0</v>
      </c>
    </row>
    <row r="26" spans="1:6" ht="15.75">
      <c r="A26" s="3" t="s">
        <v>53</v>
      </c>
      <c r="B26" s="4" t="s">
        <v>58</v>
      </c>
      <c r="C26" s="4" t="s">
        <v>49</v>
      </c>
      <c r="D26" s="4"/>
      <c r="E26" s="4"/>
      <c r="F26" s="4"/>
    </row>
    <row r="27" spans="1:6">
      <c r="A27" s="2" t="s">
        <v>54</v>
      </c>
      <c r="B27" s="6">
        <f>'B2'!F103</f>
        <v>0</v>
      </c>
      <c r="C27" s="6">
        <v>0</v>
      </c>
      <c r="D27" s="2" t="s">
        <v>103</v>
      </c>
    </row>
    <row r="28" spans="1:6">
      <c r="A28" s="2" t="s">
        <v>56</v>
      </c>
      <c r="B28" s="6">
        <f>'B2'!F103</f>
        <v>0</v>
      </c>
      <c r="C28" s="6">
        <v>0</v>
      </c>
      <c r="D28" s="2" t="s">
        <v>105</v>
      </c>
    </row>
    <row r="29" spans="1:6">
      <c r="A29" s="2" t="s">
        <v>55</v>
      </c>
      <c r="B29" s="6">
        <v>0</v>
      </c>
      <c r="C29" s="6">
        <f>'B2'!F103</f>
        <v>0</v>
      </c>
      <c r="D29" s="2" t="s">
        <v>104</v>
      </c>
    </row>
    <row r="30" spans="1:6">
      <c r="A30" s="2" t="s">
        <v>57</v>
      </c>
      <c r="B30" s="6">
        <f>MIN(0.5*'B2'!F103,'B2'!D104)</f>
        <v>0</v>
      </c>
      <c r="C30" s="6">
        <f>'B2'!F103-B30</f>
        <v>0</v>
      </c>
      <c r="D30" s="2" t="s">
        <v>106</v>
      </c>
    </row>
    <row r="33" spans="1:6" ht="15.75">
      <c r="A33" s="3" t="s">
        <v>118</v>
      </c>
      <c r="B33" s="121"/>
      <c r="C33" s="121"/>
      <c r="D33" s="3"/>
      <c r="E33" s="3"/>
      <c r="F33" s="3"/>
    </row>
    <row r="34" spans="1:6">
      <c r="A34" s="2" t="s">
        <v>119</v>
      </c>
    </row>
  </sheetData>
  <sortState ref="C66:C102">
    <sortCondition ref="C66"/>
  </sortState>
  <pageMargins left="0.78740157480314965" right="0.78740157480314965" top="1.1811023622047245" bottom="0.78740157480314965" header="0.31496062992125984" footer="0.31496062992125984"/>
  <pageSetup paperSize="9" orientation="portrait" r:id="rId1"/>
  <headerFooter>
    <oddHeader>&amp;L&amp;G</oddHeader>
    <oddFooter>&amp;L&amp;"Zwo-Alt w-2,Standard"&amp;8&amp;Z&amp;F&amp;R&amp;"Zwo-Alt w-2,Standard"&amp;8Seite: 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B2</vt:lpstr>
      <vt:lpstr>Codes</vt:lpstr>
      <vt:lpstr>'B2'!Druckbereich</vt:lpstr>
      <vt:lpstr>'B2'!Drucktitel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Brigitte Schaedler</dc:creator>
  <cp:lastModifiedBy>Brigitte Schaedler</cp:lastModifiedBy>
  <cp:lastPrinted>2016-10-27T08:31:03Z</cp:lastPrinted>
  <dcterms:created xsi:type="dcterms:W3CDTF">2013-09-11T06:19:48Z</dcterms:created>
  <dcterms:modified xsi:type="dcterms:W3CDTF">2017-01-31T16:21:01Z</dcterms:modified>
</cp:coreProperties>
</file>